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0" windowWidth="14910" windowHeight="7035" tabRatio="598" activeTab="1"/>
  </bookViews>
  <sheets>
    <sheet name="Вода" sheetId="50" r:id="rId1"/>
    <sheet name="отвод" sheetId="52" r:id="rId2"/>
  </sheets>
  <definedNames>
    <definedName name="_xlnm.Print_Titles" localSheetId="0">Вода!$1:$2</definedName>
    <definedName name="_xlnm.Print_Titles" localSheetId="1">отвод!$1:$2</definedName>
    <definedName name="_xlnm.Print_Area" localSheetId="0">Вода!$A$2:$H$193</definedName>
    <definedName name="_xlnm.Print_Area" localSheetId="1">отвод!$A$1:$O$190</definedName>
  </definedNames>
  <calcPr calcId="125725" refMode="R1C1"/>
</workbook>
</file>

<file path=xl/calcChain.xml><?xml version="1.0" encoding="utf-8"?>
<calcChain xmlns="http://schemas.openxmlformats.org/spreadsheetml/2006/main">
  <c r="G33" i="52"/>
  <c r="G34"/>
  <c r="G32"/>
  <c r="G29"/>
  <c r="G30"/>
  <c r="G28"/>
  <c r="F22" l="1"/>
  <c r="F22" i="50"/>
  <c r="E66" i="52" l="1"/>
  <c r="E117" i="50" l="1"/>
  <c r="E14"/>
  <c r="Q120" i="52" l="1"/>
  <c r="F116" l="1"/>
  <c r="F117" i="50"/>
  <c r="F104" l="1"/>
  <c r="F89"/>
  <c r="F75"/>
  <c r="F88" l="1"/>
  <c r="E116" i="52"/>
  <c r="E15"/>
  <c r="F89"/>
  <c r="F88" l="1"/>
  <c r="E104" i="50"/>
  <c r="F64" i="52"/>
  <c r="F15"/>
  <c r="F14" s="1"/>
  <c r="F14" i="50"/>
  <c r="F13" s="1"/>
  <c r="F169" i="52" l="1"/>
  <c r="F64" i="50" l="1"/>
  <c r="G173" i="52"/>
  <c r="G174" i="50"/>
  <c r="F170" l="1"/>
  <c r="G148"/>
  <c r="G146"/>
  <c r="G144"/>
  <c r="G138"/>
  <c r="G136"/>
  <c r="G132"/>
  <c r="G131"/>
  <c r="G128"/>
  <c r="G118"/>
  <c r="G116"/>
  <c r="G113"/>
  <c r="G111"/>
  <c r="G108"/>
  <c r="G106"/>
  <c r="G105"/>
  <c r="G103"/>
  <c r="G102"/>
  <c r="G100"/>
  <c r="G93"/>
  <c r="G94"/>
  <c r="G95"/>
  <c r="G90"/>
  <c r="G86"/>
  <c r="G85"/>
  <c r="G73"/>
  <c r="G74"/>
  <c r="G72"/>
  <c r="G67"/>
  <c r="G68"/>
  <c r="G69"/>
  <c r="G65"/>
  <c r="G45"/>
  <c r="G43"/>
  <c r="G40"/>
  <c r="G33"/>
  <c r="G34"/>
  <c r="G32"/>
  <c r="G26"/>
  <c r="G27"/>
  <c r="G28"/>
  <c r="G29"/>
  <c r="G30"/>
  <c r="G25"/>
  <c r="G23"/>
  <c r="G16"/>
  <c r="G17"/>
  <c r="G18"/>
  <c r="G19"/>
  <c r="G20"/>
  <c r="G21"/>
  <c r="G147" i="52" l="1"/>
  <c r="G145"/>
  <c r="G143"/>
  <c r="G137"/>
  <c r="G135"/>
  <c r="G131"/>
  <c r="G130"/>
  <c r="G127"/>
  <c r="G117"/>
  <c r="G115"/>
  <c r="G112"/>
  <c r="G108"/>
  <c r="G105"/>
  <c r="G103"/>
  <c r="G102"/>
  <c r="G100"/>
  <c r="G93"/>
  <c r="G94"/>
  <c r="G95"/>
  <c r="G90"/>
  <c r="G86"/>
  <c r="G85"/>
  <c r="G77"/>
  <c r="G76"/>
  <c r="G73"/>
  <c r="G74"/>
  <c r="G72"/>
  <c r="G66"/>
  <c r="G67"/>
  <c r="G68"/>
  <c r="G69"/>
  <c r="G65"/>
  <c r="G43"/>
  <c r="G40"/>
  <c r="G27"/>
  <c r="G26"/>
  <c r="G23"/>
  <c r="G17"/>
  <c r="G18"/>
  <c r="G19"/>
  <c r="G20"/>
  <c r="E92" l="1"/>
  <c r="G16"/>
  <c r="G44"/>
  <c r="G150"/>
  <c r="G92" l="1"/>
  <c r="E89"/>
  <c r="E88" s="1"/>
  <c r="K147"/>
  <c r="J147"/>
  <c r="I147"/>
  <c r="H147"/>
  <c r="K105"/>
  <c r="J105"/>
  <c r="I105"/>
  <c r="H105"/>
  <c r="H100"/>
  <c r="K97"/>
  <c r="J97"/>
  <c r="I97"/>
  <c r="H97"/>
  <c r="K92"/>
  <c r="J92"/>
  <c r="I92"/>
  <c r="H92"/>
  <c r="I87"/>
  <c r="J86"/>
  <c r="H85"/>
  <c r="H76"/>
  <c r="E75"/>
  <c r="E64" s="1"/>
  <c r="H73"/>
  <c r="H72"/>
  <c r="J71"/>
  <c r="K40"/>
  <c r="J40"/>
  <c r="I40"/>
  <c r="H40"/>
  <c r="K34"/>
  <c r="J34"/>
  <c r="I34"/>
  <c r="H34"/>
  <c r="E31"/>
  <c r="H30"/>
  <c r="K24"/>
  <c r="J24"/>
  <c r="I24"/>
  <c r="H24"/>
  <c r="E22"/>
  <c r="E14" s="1"/>
  <c r="J20"/>
  <c r="J19"/>
  <c r="I18"/>
  <c r="I17"/>
  <c r="E169" l="1"/>
  <c r="J127"/>
  <c r="J131"/>
  <c r="H108"/>
  <c r="H21"/>
  <c r="K28"/>
  <c r="K71"/>
  <c r="I44"/>
  <c r="J113"/>
  <c r="K111"/>
  <c r="J114"/>
  <c r="J16"/>
  <c r="I16"/>
  <c r="K18"/>
  <c r="K20"/>
  <c r="H19"/>
  <c r="I21"/>
  <c r="K16"/>
  <c r="J18"/>
  <c r="I20"/>
  <c r="I29"/>
  <c r="J29"/>
  <c r="K32"/>
  <c r="J33"/>
  <c r="H33"/>
  <c r="J43"/>
  <c r="I43"/>
  <c r="H70"/>
  <c r="J70"/>
  <c r="J17"/>
  <c r="K19"/>
  <c r="I23"/>
  <c r="J23"/>
  <c r="H28"/>
  <c r="K29"/>
  <c r="I32"/>
  <c r="J32"/>
  <c r="K33"/>
  <c r="K72"/>
  <c r="K73"/>
  <c r="K74"/>
  <c r="K85"/>
  <c r="K30"/>
  <c r="J30"/>
  <c r="K43"/>
  <c r="K70"/>
  <c r="I71"/>
  <c r="J73"/>
  <c r="J85"/>
  <c r="K100"/>
  <c r="H49"/>
  <c r="J65"/>
  <c r="H65"/>
  <c r="J72"/>
  <c r="J76"/>
  <c r="K86"/>
  <c r="H86"/>
  <c r="J90"/>
  <c r="I90"/>
  <c r="J100"/>
  <c r="J101"/>
  <c r="H101"/>
  <c r="H102"/>
  <c r="J102"/>
  <c r="K103"/>
  <c r="I112"/>
  <c r="J112"/>
  <c r="H113"/>
  <c r="J115"/>
  <c r="H115"/>
  <c r="K101"/>
  <c r="K102"/>
  <c r="J103"/>
  <c r="H103"/>
  <c r="J108"/>
  <c r="K112"/>
  <c r="K115"/>
  <c r="J126"/>
  <c r="I126"/>
  <c r="K130"/>
  <c r="H131"/>
  <c r="K135"/>
  <c r="H136"/>
  <c r="I136"/>
  <c r="J143"/>
  <c r="H143"/>
  <c r="K126"/>
  <c r="K127"/>
  <c r="H130"/>
  <c r="J130"/>
  <c r="J135"/>
  <c r="I135"/>
  <c r="K143"/>
  <c r="K144"/>
  <c r="I145"/>
  <c r="J145"/>
  <c r="K146"/>
  <c r="K150"/>
  <c r="J144"/>
  <c r="H144"/>
  <c r="K145"/>
  <c r="H146"/>
  <c r="J146"/>
  <c r="J150"/>
  <c r="H150"/>
  <c r="H127" l="1"/>
  <c r="H111"/>
  <c r="H114"/>
  <c r="K44"/>
  <c r="J44"/>
  <c r="J137"/>
  <c r="K113"/>
  <c r="J28"/>
  <c r="J22"/>
  <c r="E172"/>
  <c r="H172" s="1"/>
  <c r="J117"/>
  <c r="K114"/>
  <c r="I111"/>
  <c r="K21"/>
  <c r="J104"/>
  <c r="K137"/>
  <c r="I77"/>
  <c r="J75"/>
  <c r="K77"/>
  <c r="H77"/>
  <c r="J77"/>
  <c r="H74"/>
  <c r="J74"/>
  <c r="J49"/>
  <c r="I151"/>
  <c r="K172"/>
  <c r="K108"/>
  <c r="K65"/>
  <c r="K76"/>
  <c r="K66"/>
  <c r="J66"/>
  <c r="H66"/>
  <c r="K131"/>
  <c r="J89"/>
  <c r="K90"/>
  <c r="K17"/>
  <c r="E92" i="50"/>
  <c r="G77"/>
  <c r="G76"/>
  <c r="E66"/>
  <c r="G15"/>
  <c r="G92" l="1"/>
  <c r="E89"/>
  <c r="E88" s="1"/>
  <c r="G66"/>
  <c r="K45" i="52"/>
  <c r="H45"/>
  <c r="I45"/>
  <c r="K22"/>
  <c r="I137"/>
  <c r="K117"/>
  <c r="J116"/>
  <c r="H117"/>
  <c r="E170"/>
  <c r="J172"/>
  <c r="K116"/>
  <c r="I49"/>
  <c r="K75"/>
  <c r="K104"/>
  <c r="K23"/>
  <c r="E22" i="50"/>
  <c r="J88" i="52" l="1"/>
  <c r="J64"/>
  <c r="K64"/>
  <c r="K49"/>
  <c r="J31"/>
  <c r="K31"/>
  <c r="K89" l="1"/>
  <c r="J169" l="1"/>
  <c r="I169"/>
  <c r="K88"/>
  <c r="K169" l="1"/>
  <c r="E75" i="50" l="1"/>
  <c r="E64" s="1"/>
  <c r="G44"/>
  <c r="E31"/>
  <c r="E13" s="1"/>
  <c r="E170" l="1"/>
  <c r="G151"/>
  <c r="E173" l="1"/>
  <c r="E171" l="1"/>
</calcChain>
</file>

<file path=xl/sharedStrings.xml><?xml version="1.0" encoding="utf-8"?>
<sst xmlns="http://schemas.openxmlformats.org/spreadsheetml/2006/main" count="803" uniqueCount="297">
  <si>
    <t>Услуги почты</t>
  </si>
  <si>
    <t xml:space="preserve"> </t>
  </si>
  <si>
    <t>Расходы по экологии</t>
  </si>
  <si>
    <t>Штрафы, пени в бюджет</t>
  </si>
  <si>
    <t>Отчисления ОСМС</t>
  </si>
  <si>
    <t>Социальный налог</t>
  </si>
  <si>
    <t>Амортизация</t>
  </si>
  <si>
    <t>Энергоаудит</t>
  </si>
  <si>
    <t>Справочно:</t>
  </si>
  <si>
    <t>Среднесписочная численность персонала</t>
  </si>
  <si>
    <t>в том числе:</t>
  </si>
  <si>
    <t>производственного персонала</t>
  </si>
  <si>
    <t>персонала сбыта</t>
  </si>
  <si>
    <t>административного персонала</t>
  </si>
  <si>
    <t>Среднемесячная заработная плата, всего</t>
  </si>
  <si>
    <t>Нормативные технические потери, тыс.м3</t>
  </si>
  <si>
    <t xml:space="preserve">Среднеотпускной тариф </t>
  </si>
  <si>
    <t>Социальные  отчисления</t>
  </si>
  <si>
    <t>расход на проезд</t>
  </si>
  <si>
    <t>расходы на наем жилого помещения</t>
  </si>
  <si>
    <t>суточные в пределах РК</t>
  </si>
  <si>
    <t>Абонентская плата за телефон</t>
  </si>
  <si>
    <t xml:space="preserve">Страхование обяз. Экологическое </t>
  </si>
  <si>
    <t>Инкассация</t>
  </si>
  <si>
    <t>Амортизация немат. активов</t>
  </si>
  <si>
    <t>Износ основных средств</t>
  </si>
  <si>
    <t xml:space="preserve">Вывоз мусора </t>
  </si>
  <si>
    <t>Интернет</t>
  </si>
  <si>
    <t>Использование доступа к порталу гос.закупок</t>
  </si>
  <si>
    <t>Подписка на период. печать</t>
  </si>
  <si>
    <t>Междугородние переговоры</t>
  </si>
  <si>
    <t>суточные в пределах РК не ид. на вычет</t>
  </si>
  <si>
    <t>расход на проезд не ид.на вычет</t>
  </si>
  <si>
    <t>суточные за пределами РК</t>
  </si>
  <si>
    <t>Землеустроительные работы</t>
  </si>
  <si>
    <t xml:space="preserve">Страхование ГПО перевозчика </t>
  </si>
  <si>
    <t>прочие Социальный налог</t>
  </si>
  <si>
    <t>Плата за эмиссию в окружающую среду</t>
  </si>
  <si>
    <t>1.1.</t>
  </si>
  <si>
    <t>1.2.</t>
  </si>
  <si>
    <t>1.3.</t>
  </si>
  <si>
    <t>1.4.</t>
  </si>
  <si>
    <t>1.5.</t>
  </si>
  <si>
    <t>1.6.</t>
  </si>
  <si>
    <t>1.7.</t>
  </si>
  <si>
    <t>2.3.</t>
  </si>
  <si>
    <t>I</t>
  </si>
  <si>
    <t>II</t>
  </si>
  <si>
    <t>III</t>
  </si>
  <si>
    <t>2.1.</t>
  </si>
  <si>
    <t>5.1.</t>
  </si>
  <si>
    <t>5.2.</t>
  </si>
  <si>
    <t>5.3.</t>
  </si>
  <si>
    <t>5.4.</t>
  </si>
  <si>
    <t>5.5.</t>
  </si>
  <si>
    <t>5.6.</t>
  </si>
  <si>
    <t>5.7.</t>
  </si>
  <si>
    <t>6.1.</t>
  </si>
  <si>
    <t>6.2.</t>
  </si>
  <si>
    <t>6.3.</t>
  </si>
  <si>
    <t>6.4.</t>
  </si>
  <si>
    <t>6.5.</t>
  </si>
  <si>
    <t>6.6.</t>
  </si>
  <si>
    <t>6.7.</t>
  </si>
  <si>
    <t>6.8.</t>
  </si>
  <si>
    <t>6.8.1.</t>
  </si>
  <si>
    <t>6.8.2.</t>
  </si>
  <si>
    <t>6.8.3.</t>
  </si>
  <si>
    <t>6.8.4.</t>
  </si>
  <si>
    <t>6.8.5.</t>
  </si>
  <si>
    <t>7.1.</t>
  </si>
  <si>
    <t>7.2.</t>
  </si>
  <si>
    <t>7.3.</t>
  </si>
  <si>
    <t>7.4.</t>
  </si>
  <si>
    <t>7.5.</t>
  </si>
  <si>
    <t>7.6.</t>
  </si>
  <si>
    <t>7.7.</t>
  </si>
  <si>
    <t>7.8.</t>
  </si>
  <si>
    <t>7.8.1.</t>
  </si>
  <si>
    <t>7.8.2.</t>
  </si>
  <si>
    <t>7.8.3.</t>
  </si>
  <si>
    <t>7.8.4.</t>
  </si>
  <si>
    <t>7.8.5.</t>
  </si>
  <si>
    <t>7.8.6.</t>
  </si>
  <si>
    <t>7.8.7.</t>
  </si>
  <si>
    <t>7.8.8.</t>
  </si>
  <si>
    <t>7.9.</t>
  </si>
  <si>
    <t>7.9.1.</t>
  </si>
  <si>
    <t>7.9.2.</t>
  </si>
  <si>
    <t>7.9.3.</t>
  </si>
  <si>
    <t>7.9.4.</t>
  </si>
  <si>
    <t>7.9.5.</t>
  </si>
  <si>
    <t>7.9.6.</t>
  </si>
  <si>
    <t>7.9.7.</t>
  </si>
  <si>
    <t>7.9.8.</t>
  </si>
  <si>
    <t>7.9.9.</t>
  </si>
  <si>
    <t>7.9.10.</t>
  </si>
  <si>
    <t>7.9.11.</t>
  </si>
  <si>
    <t>7.9.12.</t>
  </si>
  <si>
    <t>7.9.13.</t>
  </si>
  <si>
    <t>тыс. тг.</t>
  </si>
  <si>
    <t>тыс. м3</t>
  </si>
  <si>
    <t>%</t>
  </si>
  <si>
    <t>тенге</t>
  </si>
  <si>
    <t>чел</t>
  </si>
  <si>
    <t>Программное обеспечение (Тристар)</t>
  </si>
  <si>
    <t>Плата за польз. зем. участками</t>
  </si>
  <si>
    <t>Абон. плата за услуги ОФД</t>
  </si>
  <si>
    <t>Охрана труда</t>
  </si>
  <si>
    <t>Дез.работы</t>
  </si>
  <si>
    <t>расх. на наем жил.помещ. не ид на вычет</t>
  </si>
  <si>
    <t>Техн. обслуживание видеонаблюдения</t>
  </si>
  <si>
    <t>Услуги мониторинга за АТС</t>
  </si>
  <si>
    <t>Расходы на объявление</t>
  </si>
  <si>
    <t>НДС не принятый к зачету</t>
  </si>
  <si>
    <t xml:space="preserve">Програм. Обесп. </t>
  </si>
  <si>
    <t>Услуги сотовой связи</t>
  </si>
  <si>
    <t xml:space="preserve">Услуги сотовой связи </t>
  </si>
  <si>
    <t>Услуги охраны</t>
  </si>
  <si>
    <t>Астана плат</t>
  </si>
  <si>
    <t>Каспий банк</t>
  </si>
  <si>
    <t>Расходы по приему платежей    БЭР</t>
  </si>
  <si>
    <t>Услуги по распечатке и дост. счетов БЭР</t>
  </si>
  <si>
    <t>без сч-фактур Почт, комисс. сборы банка</t>
  </si>
  <si>
    <t>Услуги банка</t>
  </si>
  <si>
    <t xml:space="preserve">Аккредитация </t>
  </si>
  <si>
    <t>Консультационные услуги</t>
  </si>
  <si>
    <t>Сливная станция Интернет</t>
  </si>
  <si>
    <t xml:space="preserve">Страхование ГПО автотранспорта </t>
  </si>
  <si>
    <t>Земельно-кадастровые работы</t>
  </si>
  <si>
    <t>Тех. Обследование водопровода</t>
  </si>
  <si>
    <t>Аудиторские (конс.услуги)</t>
  </si>
  <si>
    <t>Регистрация прав на недвж имущ.</t>
  </si>
  <si>
    <t>Полиграфические услуги</t>
  </si>
  <si>
    <t>Членские взносы КАСА</t>
  </si>
  <si>
    <t>Страхование имущества</t>
  </si>
  <si>
    <t>Отвод стоков, % исполнения</t>
  </si>
  <si>
    <t>Итого общее</t>
  </si>
  <si>
    <t xml:space="preserve"> Исполнение тарифной сметы на регулируемую услугу по отводу и очистке сточных вод ТОО "Батыс су арнасы" за 2020 год</t>
  </si>
  <si>
    <t>Исполнение тарифной сметы на регулируемую услугу по подаче воды по распределительным сетям ТОО "Батыс су арнасы" за 2020 год</t>
  </si>
  <si>
    <t>Текущие расходы расходы не идущие на вычет</t>
  </si>
  <si>
    <t>Услуги по оценке недвижимого имущества</t>
  </si>
  <si>
    <t>Услуги охр. пож. Сигнализации</t>
  </si>
  <si>
    <t>Услуги охранной сигнализации склада хранения прекурсоров</t>
  </si>
  <si>
    <t>Перерасход</t>
  </si>
  <si>
    <t xml:space="preserve">Госпошлина </t>
  </si>
  <si>
    <t>Услуги по чистке ковров</t>
  </si>
  <si>
    <t>экспертные услуги</t>
  </si>
  <si>
    <t>Услуга технического обследования объектов</t>
  </si>
  <si>
    <t>Расходы по соверш.исполн.надписи</t>
  </si>
  <si>
    <t>Нормативные техн. потери</t>
  </si>
  <si>
    <t>Причины отклонения</t>
  </si>
  <si>
    <t>плата за доступ к данным депозитария ФО</t>
  </si>
  <si>
    <t>Юридические услуги</t>
  </si>
  <si>
    <t>Услуги технического надзора</t>
  </si>
  <si>
    <t>Услуги по техобслуживанию турникетных систем</t>
  </si>
  <si>
    <t>Услуги по техосмотру охранного оборудования</t>
  </si>
  <si>
    <t>Услуги по техобслуживанию АСУ</t>
  </si>
  <si>
    <t>әкімшілік деректерді жинау</t>
  </si>
  <si>
    <t xml:space="preserve"> 5 үлгі</t>
  </si>
  <si>
    <t xml:space="preserve"> "Батыс су арнасы" таратушы желілер бойынша су беру қызметіне тарифтік сметаның орындалуы туралы есептеме</t>
  </si>
  <si>
    <t>Индексі-1-ТСО</t>
  </si>
  <si>
    <t>Кезеңділігі -жыл сайын</t>
  </si>
  <si>
    <t>Ұсынады: табиғи монополия субъектілері</t>
  </si>
  <si>
    <t>Үлгі қайда ұсынылады: ҚР Ұлттық экономика министрлігі  Табиғи монополияларды реттеу комитетінің Батыс Қазақстан облысы бойынша департаментіне</t>
  </si>
  <si>
    <t>Ұсыну мерзімі-жыл сайын, жылдың 1 тамызына дейін,есепті кезеңнен кейінгі</t>
  </si>
  <si>
    <t>Көрсеткіштердің атауы</t>
  </si>
  <si>
    <t>өлшем бірлігі</t>
  </si>
  <si>
    <t>Бекітілген тарифтік сметада қарастырылған</t>
  </si>
  <si>
    <t xml:space="preserve">Қалыптасқан тарифтік сметаның нақты көрсеткіштері тарифной сметы </t>
  </si>
  <si>
    <t xml:space="preserve">айыру.в % </t>
  </si>
  <si>
    <t>Әлеуметтік салық</t>
  </si>
  <si>
    <t>Әлеуметтік аударымдар</t>
  </si>
  <si>
    <t>МӘМС аударымдары</t>
  </si>
  <si>
    <t>Қызметтер мен тауарларды өндіру үшін шығындар, соның ішінде барлығы</t>
  </si>
  <si>
    <t>Материалдық шығындар, соның ішінде барлығы</t>
  </si>
  <si>
    <t>Шикізат пен материалдар</t>
  </si>
  <si>
    <t>Химиялық  реагенттер мен  реактивтер:</t>
  </si>
  <si>
    <t>Сатып алынатын техникалық су</t>
  </si>
  <si>
    <t>Жанар-жағармай материалдары</t>
  </si>
  <si>
    <t>Отын ( желілік газ )</t>
  </si>
  <si>
    <t xml:space="preserve">Электр энергия </t>
  </si>
  <si>
    <t>Жылу энергиясы (ЖЖҚ жылытуы)</t>
  </si>
  <si>
    <t>Өндірістік персоналдың еңбекақы үшін шығындар, соның ішінде барлығы</t>
  </si>
  <si>
    <t>Өндірістік персоналдың жалақысы</t>
  </si>
  <si>
    <t>Еңбектің зиянды жағдайлары б/ша ЗҚ міндетті аударымдар</t>
  </si>
  <si>
    <t>Негізгі құралдардың құнын арттыруға әкелмейтін жөндеу</t>
  </si>
  <si>
    <t>Негізгі өндірістің басқа да шығындары, соның ішінде барлығы:</t>
  </si>
  <si>
    <t>Көлік қызметтері</t>
  </si>
  <si>
    <t>құралдарды тексеру, жөндеу қызметтері</t>
  </si>
  <si>
    <t>Байланыс қызметтері</t>
  </si>
  <si>
    <t>Техн.тексеру, жинау және төлемдер</t>
  </si>
  <si>
    <t>Газ жабдығына техникалық қызмет көрсету</t>
  </si>
  <si>
    <t>Химиялық  талдау</t>
  </si>
  <si>
    <t>Ведомстводан тыс күзет қызметі және дабылбергіш</t>
  </si>
  <si>
    <t>ТС кірмейтін НӨ басқа да шығындары::</t>
  </si>
  <si>
    <t>Өткізу бойынша шығындар, (АКБ) соның ішінде барлығы</t>
  </si>
  <si>
    <t>Жалақы</t>
  </si>
  <si>
    <t>Әлеуметтік  салық, әлеуметтік аударымдар ж/е МӘМС:</t>
  </si>
  <si>
    <t>Шикізат пен  материалдар</t>
  </si>
  <si>
    <t>Амортизация (негізгі құралдардың тозуы)</t>
  </si>
  <si>
    <t>Басқа да шығындар, соның ішінде барлығы</t>
  </si>
  <si>
    <t>Кенсе тауарлары</t>
  </si>
  <si>
    <t>Банка қызметі, инкассация:</t>
  </si>
  <si>
    <t>ККА қызмет көрсету</t>
  </si>
  <si>
    <t>Пайдалану шығындары</t>
  </si>
  <si>
    <t>Сыйақы төлеу үшін шығындар</t>
  </si>
  <si>
    <t>Кезең шығындары, (ӘБП), соның ішінде барлығы</t>
  </si>
  <si>
    <t>мың. тг.</t>
  </si>
  <si>
    <t>мың. м3</t>
  </si>
  <si>
    <t xml:space="preserve"> соның ішінде жалақы шығындары</t>
  </si>
  <si>
    <t>Әкімшілік персоналдың жалақысы</t>
  </si>
  <si>
    <t>Басқа да жалақы</t>
  </si>
  <si>
    <t>Әлеуметтік салық, әлеуметтік аударымдар,МӘМС</t>
  </si>
  <si>
    <t>Отын  ( желілік газ )</t>
  </si>
  <si>
    <t>Салықтар және басқа да төлемдер, соның ішінде барлығы</t>
  </si>
  <si>
    <t>Қоршаған ортаны қорғау:</t>
  </si>
  <si>
    <t xml:space="preserve"> Экологиялық Кодекстің шығындары</t>
  </si>
  <si>
    <t>Пайдалы қазбаларды өндіру үшін салық (НДПИ)</t>
  </si>
  <si>
    <t>Жерасты суларын өндіру  (оқыту)</t>
  </si>
  <si>
    <t>Мүлік салығы</t>
  </si>
  <si>
    <t>Жер салығы</t>
  </si>
  <si>
    <t>Радиожелілік үшін төлем</t>
  </si>
  <si>
    <t>Көлік құралдарына арналған салық</t>
  </si>
  <si>
    <t>Басқа шығындар, барлығы</t>
  </si>
  <si>
    <t>Іссапарлық шығындар:</t>
  </si>
  <si>
    <t>Нотариалдық шығындар</t>
  </si>
  <si>
    <t>Еңбекті қорғау және ҚТ:</t>
  </si>
  <si>
    <t>Кеңсе тауарлары</t>
  </si>
  <si>
    <t>Жазылу, хабарландыру, пошта қызметі</t>
  </si>
  <si>
    <t>ОЖұмыскерлердің еңбек міндеттерін атқарған кездегі жазатайым оқиғалардан міндетті сақтандыру</t>
  </si>
  <si>
    <t>Қызметі үшінші тұлғаларға зиян келтіру қауіптілігімен байланысты АҚЖ нысан иелерінің міндетті сақтандыруы</t>
  </si>
  <si>
    <t>Байланыс қызхметі:</t>
  </si>
  <si>
    <t>Банк қызметі</t>
  </si>
  <si>
    <t xml:space="preserve">Кадрларды дайындау (Оқыту) </t>
  </si>
  <si>
    <t>Өрт қауіпсіздігі қызметі</t>
  </si>
  <si>
    <t>ГПО және көлікті сақтандыру</t>
  </si>
  <si>
    <t xml:space="preserve"> Нұрлы жол сыйыақысы бойынша төлемдер</t>
  </si>
  <si>
    <t xml:space="preserve"> ТС кірмейтін ӘБП басқа да шығындары::</t>
  </si>
  <si>
    <t>Шығындардың барлығы</t>
  </si>
  <si>
    <t>табыс  (РБА*СП)</t>
  </si>
  <si>
    <t>Активтердің тапсырмаларын реттейтін база</t>
  </si>
  <si>
    <t>Табыстардың барлығы</t>
  </si>
  <si>
    <t>Көрсетілетін қызметтердің көлемі</t>
  </si>
  <si>
    <t>Тұрғындар</t>
  </si>
  <si>
    <t>Бюджеттік ұйымдар</t>
  </si>
  <si>
    <t>Заңды тұлғалар</t>
  </si>
  <si>
    <t>Бас  директор</t>
  </si>
  <si>
    <t xml:space="preserve">Ә.Б.Аркенов </t>
  </si>
  <si>
    <t>Су бұру бойынша қызметіне тарифтік сметаның орындалуы туралы есептеме</t>
  </si>
  <si>
    <t>Өлшем бірлігі</t>
  </si>
  <si>
    <t>Қалыптасқан  тарифтік сметаның нақты көрсеткіштері</t>
  </si>
  <si>
    <t>Индексі-2-ТСО</t>
  </si>
  <si>
    <t>Кезеңділігі-жыл сайын</t>
  </si>
  <si>
    <t xml:space="preserve">Үлгі қайда ұсынылады: ҚР Ұлттық экономика министрлігі Табиғи монополияларды реттеу комитетінің  Батыс Қазақстан облысы б/ша департаментіне </t>
  </si>
  <si>
    <t>Ұсыну мерзімі-жыл сайын,жылдың 1 тамызына дейін, есепті кезеңнен кейінгі</t>
  </si>
  <si>
    <t>Қызметтер мен тауарларды өндіру үшін шығындар</t>
  </si>
  <si>
    <t>Химиялық реагенттер мен реактивтер</t>
  </si>
  <si>
    <t>Отын (желілік газ )</t>
  </si>
  <si>
    <t>Электр энергия</t>
  </si>
  <si>
    <t>Жылу энергиясы (ЖЖҚ жылытуы )</t>
  </si>
  <si>
    <t>Өндірістік персоналдың еңбекақы шығындары, соның ішінде барлығы</t>
  </si>
  <si>
    <t xml:space="preserve">МӘМС аударымдары </t>
  </si>
  <si>
    <t>Негізгі құралдардың құнын ұлғайтуға әкелмейтін, жөндеу</t>
  </si>
  <si>
    <t>Негізгі өндірістік басқа да шығындары, соның ішінде барлығы</t>
  </si>
  <si>
    <t>Құралдарды тексеру, жөндеу қызметтері</t>
  </si>
  <si>
    <t>Байланыс қызметі</t>
  </si>
  <si>
    <t xml:space="preserve">Техн.тексеру, жинау және төлемдер </t>
  </si>
  <si>
    <t>Химиялық талдау</t>
  </si>
  <si>
    <t>Күзет қызметі, дабылбергіш</t>
  </si>
  <si>
    <t>ТС кірмейтін ОП басқа да шығындары</t>
  </si>
  <si>
    <t>Өткізу бойынша шығындар, ( АКБ ), соның ішінде барлығы</t>
  </si>
  <si>
    <t>Әлеуметтік салық, әлеуметтік аударымдар, МӘМС</t>
  </si>
  <si>
    <t>Амортизация ( негізгі құралдардың тозуы)</t>
  </si>
  <si>
    <t>Банк қызметтері, инкассация</t>
  </si>
  <si>
    <t>БҚА қызмет көрсету</t>
  </si>
  <si>
    <t>КЕЗЕҢДІК шығындар</t>
  </si>
  <si>
    <t>Жалақы шығындары</t>
  </si>
  <si>
    <t>Қоршаған ортаны қорғау</t>
  </si>
  <si>
    <t>Экологиялық Кодекстің шығындары</t>
  </si>
  <si>
    <t>Жерасты суларын өндіру (оқыту )</t>
  </si>
  <si>
    <t>мың тг.</t>
  </si>
  <si>
    <t>Көлік қызметтеріне салық</t>
  </si>
  <si>
    <t>Басқа да шығындар, барлығы</t>
  </si>
  <si>
    <t>Іс-сапарлық шығындар</t>
  </si>
  <si>
    <t>Еңбекті қорғау және ҚТ</t>
  </si>
  <si>
    <t>Жазылу, хабарландыру және пошта қызметі</t>
  </si>
  <si>
    <t>Жұмыскерлердің еңбек міндеттерін атқарған кездегі жазатайым оқиғалардан міндетті сақтандыру</t>
  </si>
  <si>
    <t>Қызметі үшінші тұлғаларға зиян келтіру қауіптілігімен байланысты АҚЖ нысан иелерін міндетті сақтандыру</t>
  </si>
  <si>
    <t>Банк қызметтері</t>
  </si>
  <si>
    <t>Кадрларды дайындау (оқыту )</t>
  </si>
  <si>
    <t>Нұрлы жол сыйыақысы бойынша төлемдер</t>
  </si>
  <si>
    <t>ТС кірмейтін ӘБП басқа да шығындары</t>
  </si>
  <si>
    <t>Барлық шығындар</t>
  </si>
  <si>
    <t>табыс (РБА * СП )</t>
  </si>
  <si>
    <t>Бас директор</t>
  </si>
  <si>
    <t xml:space="preserve"> 2022 жылдың 1 жарты жылдығының есепті кезеңі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</si>
</sst>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25" fillId="0" borderId="0"/>
  </cellStyleXfs>
  <cellXfs count="192">
    <xf numFmtId="0" fontId="0" fillId="0" borderId="0" xfId="0"/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11" fillId="0" borderId="0" xfId="0" applyFont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8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4" fontId="8" fillId="3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1" fontId="8" fillId="6" borderId="1" xfId="0" applyNumberFormat="1" applyFont="1" applyFill="1" applyBorder="1" applyAlignment="1">
      <alignment horizontal="center" vertical="center"/>
    </xf>
    <xf numFmtId="4" fontId="8" fillId="6" borderId="1" xfId="0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vertical="center"/>
    </xf>
    <xf numFmtId="1" fontId="11" fillId="3" borderId="1" xfId="0" applyNumberFormat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vertical="center"/>
    </xf>
    <xf numFmtId="1" fontId="10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8" fillId="3" borderId="0" xfId="0" applyFont="1" applyFill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1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1" fontId="12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" fontId="8" fillId="0" borderId="0" xfId="0" applyNumberFormat="1" applyFont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6" fillId="7" borderId="1" xfId="0" applyFont="1" applyFill="1" applyBorder="1" applyAlignment="1">
      <alignment vertical="center"/>
    </xf>
    <xf numFmtId="0" fontId="16" fillId="7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7" fillId="7" borderId="1" xfId="1" applyFont="1" applyFill="1" applyBorder="1" applyAlignment="1">
      <alignment horizontal="left" vertical="center" wrapText="1"/>
    </xf>
    <xf numFmtId="0" fontId="19" fillId="7" borderId="1" xfId="1" applyFont="1" applyFill="1" applyBorder="1" applyAlignment="1">
      <alignment horizontal="center" vertical="center" wrapText="1"/>
    </xf>
    <xf numFmtId="4" fontId="17" fillId="7" borderId="1" xfId="0" applyNumberFormat="1" applyFont="1" applyFill="1" applyBorder="1" applyAlignment="1">
      <alignment horizontal="center" vertical="center"/>
    </xf>
    <xf numFmtId="4" fontId="19" fillId="7" borderId="1" xfId="0" applyNumberFormat="1" applyFont="1" applyFill="1" applyBorder="1" applyAlignment="1">
      <alignment horizontal="center" vertical="center"/>
    </xf>
    <xf numFmtId="1" fontId="16" fillId="7" borderId="1" xfId="0" applyNumberFormat="1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vertical="center"/>
    </xf>
    <xf numFmtId="0" fontId="21" fillId="7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9" fillId="7" borderId="1" xfId="1" applyFont="1" applyFill="1" applyBorder="1" applyAlignment="1">
      <alignment horizontal="left" vertical="center" wrapText="1"/>
    </xf>
    <xf numFmtId="4" fontId="19" fillId="7" borderId="1" xfId="1" applyNumberFormat="1" applyFont="1" applyFill="1" applyBorder="1" applyAlignment="1">
      <alignment horizontal="center" vertical="center" wrapText="1"/>
    </xf>
    <xf numFmtId="1" fontId="19" fillId="7" borderId="1" xfId="0" applyNumberFormat="1" applyFont="1" applyFill="1" applyBorder="1" applyAlignment="1">
      <alignment horizontal="center" vertical="center"/>
    </xf>
    <xf numFmtId="0" fontId="17" fillId="7" borderId="1" xfId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vertical="center"/>
    </xf>
    <xf numFmtId="4" fontId="17" fillId="7" borderId="1" xfId="1" applyNumberFormat="1" applyFont="1" applyFill="1" applyBorder="1" applyAlignment="1">
      <alignment horizontal="center" vertical="center" wrapText="1"/>
    </xf>
    <xf numFmtId="0" fontId="19" fillId="7" borderId="1" xfId="1" applyFont="1" applyFill="1" applyBorder="1" applyAlignment="1">
      <alignment horizontal="right" vertical="center" wrapText="1"/>
    </xf>
    <xf numFmtId="4" fontId="18" fillId="7" borderId="1" xfId="0" applyNumberFormat="1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right" vertical="center"/>
    </xf>
    <xf numFmtId="0" fontId="20" fillId="7" borderId="1" xfId="0" applyFont="1" applyFill="1" applyBorder="1" applyAlignment="1">
      <alignment vertical="center"/>
    </xf>
    <xf numFmtId="0" fontId="20" fillId="7" borderId="1" xfId="0" applyFont="1" applyFill="1" applyBorder="1" applyAlignment="1">
      <alignment horizontal="center" vertical="center"/>
    </xf>
    <xf numFmtId="0" fontId="20" fillId="7" borderId="1" xfId="1" applyFont="1" applyFill="1" applyBorder="1" applyAlignment="1">
      <alignment horizontal="center" vertical="center" wrapText="1"/>
    </xf>
    <xf numFmtId="4" fontId="20" fillId="7" borderId="1" xfId="1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left" vertical="center"/>
    </xf>
    <xf numFmtId="1" fontId="20" fillId="7" borderId="1" xfId="0" applyNumberFormat="1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left" vertical="center" wrapText="1"/>
    </xf>
    <xf numFmtId="0" fontId="20" fillId="7" borderId="1" xfId="1" applyFont="1" applyFill="1" applyBorder="1" applyAlignment="1">
      <alignment horizontal="left" vertical="center" wrapText="1"/>
    </xf>
    <xf numFmtId="1" fontId="21" fillId="7" borderId="1" xfId="0" applyNumberFormat="1" applyFont="1" applyFill="1" applyBorder="1" applyAlignment="1">
      <alignment horizontal="center" vertical="center"/>
    </xf>
    <xf numFmtId="1" fontId="17" fillId="7" borderId="1" xfId="0" applyNumberFormat="1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left" vertical="center"/>
    </xf>
    <xf numFmtId="0" fontId="21" fillId="7" borderId="1" xfId="0" applyFont="1" applyFill="1" applyBorder="1" applyAlignment="1">
      <alignment horizontal="right" vertical="center"/>
    </xf>
    <xf numFmtId="4" fontId="21" fillId="7" borderId="1" xfId="0" applyNumberFormat="1" applyFont="1" applyFill="1" applyBorder="1" applyAlignment="1">
      <alignment horizontal="center" vertical="center"/>
    </xf>
    <xf numFmtId="0" fontId="23" fillId="7" borderId="1" xfId="1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vertical="center"/>
    </xf>
    <xf numFmtId="0" fontId="22" fillId="7" borderId="1" xfId="0" applyFont="1" applyFill="1" applyBorder="1" applyAlignment="1">
      <alignment horizontal="center" vertical="center"/>
    </xf>
    <xf numFmtId="49" fontId="19" fillId="7" borderId="1" xfId="1" applyNumberFormat="1" applyFont="1" applyFill="1" applyBorder="1" applyAlignment="1">
      <alignment horizontal="center" vertical="center"/>
    </xf>
    <xf numFmtId="164" fontId="19" fillId="7" borderId="1" xfId="1" applyNumberFormat="1" applyFont="1" applyFill="1" applyBorder="1" applyAlignment="1">
      <alignment horizontal="center" vertical="center" wrapText="1"/>
    </xf>
    <xf numFmtId="165" fontId="21" fillId="7" borderId="1" xfId="0" applyNumberFormat="1" applyFont="1" applyFill="1" applyBorder="1" applyAlignment="1">
      <alignment horizontal="center" vertical="center"/>
    </xf>
    <xf numFmtId="164" fontId="19" fillId="7" borderId="2" xfId="1" applyNumberFormat="1" applyFont="1" applyFill="1" applyBorder="1" applyAlignment="1">
      <alignment horizontal="center" vertical="center" wrapText="1"/>
    </xf>
    <xf numFmtId="4" fontId="19" fillId="7" borderId="2" xfId="1" applyNumberFormat="1" applyFont="1" applyFill="1" applyBorder="1" applyAlignment="1">
      <alignment horizontal="center" vertical="center" wrapText="1"/>
    </xf>
    <xf numFmtId="4" fontId="21" fillId="7" borderId="2" xfId="0" applyNumberFormat="1" applyFont="1" applyFill="1" applyBorder="1" applyAlignment="1">
      <alignment horizontal="center" vertical="center"/>
    </xf>
    <xf numFmtId="49" fontId="19" fillId="7" borderId="1" xfId="1" applyNumberFormat="1" applyFont="1" applyFill="1" applyBorder="1" applyAlignment="1">
      <alignment horizontal="right" vertical="center"/>
    </xf>
    <xf numFmtId="0" fontId="19" fillId="7" borderId="2" xfId="1" applyFont="1" applyFill="1" applyBorder="1" applyAlignment="1">
      <alignment horizontal="left" vertical="center" wrapText="1"/>
    </xf>
    <xf numFmtId="49" fontId="17" fillId="7" borderId="1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vertical="center"/>
    </xf>
    <xf numFmtId="4" fontId="8" fillId="7" borderId="1" xfId="0" applyNumberFormat="1" applyFont="1" applyFill="1" applyBorder="1" applyAlignment="1">
      <alignment horizontal="center" vertical="center"/>
    </xf>
    <xf numFmtId="1" fontId="8" fillId="7" borderId="1" xfId="0" applyNumberFormat="1" applyFont="1" applyFill="1" applyBorder="1" applyAlignment="1">
      <alignment horizontal="center" vertical="center"/>
    </xf>
    <xf numFmtId="4" fontId="11" fillId="7" borderId="1" xfId="0" applyNumberFormat="1" applyFont="1" applyFill="1" applyBorder="1" applyAlignment="1">
      <alignment vertical="center"/>
    </xf>
    <xf numFmtId="0" fontId="8" fillId="7" borderId="0" xfId="0" applyFont="1" applyFill="1" applyAlignment="1">
      <alignment horizontal="right" vertical="center"/>
    </xf>
    <xf numFmtId="0" fontId="8" fillId="7" borderId="0" xfId="0" applyFont="1" applyFill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vertical="center"/>
    </xf>
    <xf numFmtId="0" fontId="10" fillId="7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right" vertical="center"/>
    </xf>
    <xf numFmtId="0" fontId="8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right" vertical="center"/>
    </xf>
    <xf numFmtId="0" fontId="11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horizontal="right" vertical="center"/>
    </xf>
    <xf numFmtId="0" fontId="15" fillId="7" borderId="1" xfId="0" applyFont="1" applyFill="1" applyBorder="1" applyAlignment="1">
      <alignment vertical="center"/>
    </xf>
    <xf numFmtId="4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19" fillId="0" borderId="4" xfId="2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" fontId="17" fillId="0" borderId="1" xfId="2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отвод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4"/>
  <sheetViews>
    <sheetView view="pageBreakPreview" zoomScale="80" zoomScaleNormal="80" zoomScaleSheetLayoutView="80" workbookViewId="0">
      <pane xSplit="5" ySplit="12" topLeftCell="F114" activePane="bottomRight" state="frozen"/>
      <selection activeCell="F24" sqref="F24"/>
      <selection pane="topRight" activeCell="F24" sqref="F24"/>
      <selection pane="bottomLeft" activeCell="F24" sqref="F24"/>
      <selection pane="bottomRight" activeCell="C6" sqref="C6:E6"/>
    </sheetView>
  </sheetViews>
  <sheetFormatPr defaultRowHeight="15" outlineLevelRow="1" outlineLevelCol="1"/>
  <cols>
    <col min="1" max="1" width="2.7109375" style="24" hidden="1" customWidth="1"/>
    <col min="2" max="2" width="6.5703125" style="5" hidden="1" customWidth="1"/>
    <col min="3" max="3" width="36.5703125" style="16" customWidth="1"/>
    <col min="4" max="4" width="9" style="18" customWidth="1"/>
    <col min="5" max="5" width="13.5703125" style="18" customWidth="1" outlineLevel="1"/>
    <col min="6" max="6" width="17.140625" style="23" customWidth="1"/>
    <col min="7" max="7" width="7.5703125" style="23" customWidth="1"/>
    <col min="8" max="8" width="16" hidden="1" customWidth="1"/>
    <col min="10" max="10" width="13.140625" bestFit="1" customWidth="1"/>
    <col min="11" max="11" width="11.28515625" bestFit="1" customWidth="1"/>
  </cols>
  <sheetData>
    <row r="1" spans="1:8" s="4" customFormat="1" ht="34.5" hidden="1" customHeight="1">
      <c r="A1" s="27"/>
      <c r="B1" s="188" t="s">
        <v>139</v>
      </c>
      <c r="C1" s="188"/>
      <c r="D1" s="188"/>
      <c r="E1" s="188"/>
      <c r="F1" s="42"/>
      <c r="G1" s="42"/>
    </row>
    <row r="2" spans="1:8" s="4" customFormat="1" ht="34.5" hidden="1" customHeight="1">
      <c r="A2" s="27"/>
      <c r="B2" s="188" t="s">
        <v>138</v>
      </c>
      <c r="C2" s="188"/>
      <c r="D2" s="188"/>
      <c r="E2" s="188"/>
      <c r="F2" s="42"/>
      <c r="G2" s="27"/>
    </row>
    <row r="3" spans="1:8" s="4" customFormat="1" ht="21" customHeight="1">
      <c r="A3" s="27"/>
      <c r="B3" s="156"/>
      <c r="C3" s="184" t="s">
        <v>158</v>
      </c>
      <c r="D3" s="156"/>
      <c r="E3" s="42"/>
      <c r="F3" s="159" t="s">
        <v>159</v>
      </c>
      <c r="G3" s="27"/>
    </row>
    <row r="4" spans="1:8" s="37" customFormat="1" ht="13.5" customHeight="1">
      <c r="A4" s="36"/>
      <c r="B4" s="36" t="s">
        <v>1</v>
      </c>
      <c r="C4" s="156"/>
      <c r="D4" s="156"/>
      <c r="E4" s="42"/>
      <c r="F4" s="159" t="s">
        <v>1</v>
      </c>
      <c r="G4" s="27"/>
    </row>
    <row r="5" spans="1:8" s="37" customFormat="1" ht="37.5" customHeight="1">
      <c r="A5" s="36"/>
      <c r="B5" s="36"/>
      <c r="C5" s="189" t="s">
        <v>160</v>
      </c>
      <c r="D5" s="189"/>
      <c r="E5" s="189"/>
      <c r="F5" s="189"/>
    </row>
    <row r="6" spans="1:8" s="37" customFormat="1" ht="20.25" customHeight="1">
      <c r="A6" s="36"/>
      <c r="B6" s="36"/>
      <c r="C6" s="185" t="s">
        <v>296</v>
      </c>
      <c r="D6" s="185"/>
      <c r="E6" s="185"/>
      <c r="F6" s="157"/>
    </row>
    <row r="7" spans="1:8" s="37" customFormat="1" ht="17.25" customHeight="1">
      <c r="A7" s="36"/>
      <c r="B7" s="36"/>
      <c r="C7" s="185" t="s">
        <v>161</v>
      </c>
      <c r="D7" s="185"/>
      <c r="E7" s="185"/>
      <c r="F7" s="157"/>
    </row>
    <row r="8" spans="1:8" s="37" customFormat="1" ht="21.75" customHeight="1">
      <c r="A8" s="36"/>
      <c r="B8" s="36"/>
      <c r="C8" s="185" t="s">
        <v>162</v>
      </c>
      <c r="D8" s="185"/>
      <c r="E8" s="185"/>
      <c r="F8" s="157"/>
    </row>
    <row r="9" spans="1:8" s="37" customFormat="1" ht="20.25" customHeight="1">
      <c r="A9" s="36"/>
      <c r="B9" s="36"/>
      <c r="C9" s="186" t="s">
        <v>163</v>
      </c>
      <c r="D9" s="186"/>
      <c r="E9" s="186"/>
      <c r="F9" s="186"/>
      <c r="G9" s="186"/>
    </row>
    <row r="10" spans="1:8" s="37" customFormat="1" ht="45.75" customHeight="1">
      <c r="A10" s="36"/>
      <c r="B10" s="36"/>
      <c r="C10" s="186" t="s">
        <v>164</v>
      </c>
      <c r="D10" s="186"/>
      <c r="E10" s="186"/>
      <c r="F10" s="186"/>
      <c r="G10" s="186"/>
    </row>
    <row r="11" spans="1:8" s="37" customFormat="1" ht="18" customHeight="1">
      <c r="A11" s="36"/>
      <c r="B11" s="36"/>
      <c r="C11" s="187" t="s">
        <v>165</v>
      </c>
      <c r="D11" s="187"/>
      <c r="E11" s="187"/>
      <c r="F11" s="187"/>
      <c r="G11" s="187"/>
    </row>
    <row r="12" spans="1:8" s="41" customFormat="1" ht="70.5" customHeight="1">
      <c r="A12" s="93"/>
      <c r="B12" s="94"/>
      <c r="C12" s="95" t="s">
        <v>166</v>
      </c>
      <c r="D12" s="96" t="s">
        <v>167</v>
      </c>
      <c r="E12" s="96" t="s">
        <v>168</v>
      </c>
      <c r="F12" s="96" t="s">
        <v>169</v>
      </c>
      <c r="G12" s="97" t="s">
        <v>170</v>
      </c>
      <c r="H12" s="40" t="s">
        <v>151</v>
      </c>
    </row>
    <row r="13" spans="1:8" s="8" customFormat="1" ht="33.75" customHeight="1">
      <c r="A13" s="94" t="s">
        <v>46</v>
      </c>
      <c r="B13" s="94"/>
      <c r="C13" s="98" t="s">
        <v>174</v>
      </c>
      <c r="D13" s="99" t="s">
        <v>208</v>
      </c>
      <c r="E13" s="100">
        <f>E14+E22+E29+E30+E31+E128+0.01</f>
        <v>1057243.01</v>
      </c>
      <c r="F13" s="100">
        <f>F14+F22+F31+F29+F30</f>
        <v>547025.26698999992</v>
      </c>
      <c r="G13" s="102"/>
      <c r="H13" s="76"/>
    </row>
    <row r="14" spans="1:8" s="8" customFormat="1" ht="18.75" customHeight="1">
      <c r="A14" s="103"/>
      <c r="B14" s="104">
        <v>1</v>
      </c>
      <c r="C14" s="98" t="s">
        <v>175</v>
      </c>
      <c r="D14" s="99" t="s">
        <v>208</v>
      </c>
      <c r="E14" s="100">
        <f>E15+E16+E17+E18+E19+E20+E21</f>
        <v>343155.20999999996</v>
      </c>
      <c r="F14" s="100">
        <f>F15+F16+F17+F18+F19+F20+F21</f>
        <v>167826.01087</v>
      </c>
      <c r="G14" s="102"/>
      <c r="H14" s="76"/>
    </row>
    <row r="15" spans="1:8" s="11" customFormat="1" ht="15.75" customHeight="1">
      <c r="A15" s="105"/>
      <c r="B15" s="106" t="s">
        <v>38</v>
      </c>
      <c r="C15" s="107" t="s">
        <v>176</v>
      </c>
      <c r="D15" s="99" t="s">
        <v>208</v>
      </c>
      <c r="E15" s="108">
        <v>16782.53</v>
      </c>
      <c r="F15" s="101">
        <v>4301.2822999999999</v>
      </c>
      <c r="G15" s="109">
        <f t="shared" ref="G15:G21" si="0">F15/E15*100</f>
        <v>25.629522485584712</v>
      </c>
      <c r="H15" s="77"/>
    </row>
    <row r="16" spans="1:8" s="55" customFormat="1" ht="15.75" customHeight="1">
      <c r="A16" s="105"/>
      <c r="B16" s="106" t="s">
        <v>39</v>
      </c>
      <c r="C16" s="107" t="s">
        <v>177</v>
      </c>
      <c r="D16" s="99" t="s">
        <v>208</v>
      </c>
      <c r="E16" s="108">
        <v>71373.119999999995</v>
      </c>
      <c r="F16" s="101">
        <v>24071.32213</v>
      </c>
      <c r="G16" s="109">
        <f t="shared" si="0"/>
        <v>33.726033176075255</v>
      </c>
      <c r="H16" s="161"/>
    </row>
    <row r="17" spans="1:11" s="55" customFormat="1" ht="15.75" customHeight="1">
      <c r="A17" s="105"/>
      <c r="B17" s="106" t="s">
        <v>40</v>
      </c>
      <c r="C17" s="107" t="s">
        <v>178</v>
      </c>
      <c r="D17" s="99" t="s">
        <v>208</v>
      </c>
      <c r="E17" s="108">
        <v>34373.82</v>
      </c>
      <c r="F17" s="101">
        <v>10475.870370000001</v>
      </c>
      <c r="G17" s="109">
        <f t="shared" si="0"/>
        <v>30.476305426629917</v>
      </c>
      <c r="H17" s="161"/>
    </row>
    <row r="18" spans="1:11" s="66" customFormat="1" ht="15.75" customHeight="1">
      <c r="A18" s="105"/>
      <c r="B18" s="106" t="s">
        <v>41</v>
      </c>
      <c r="C18" s="107" t="s">
        <v>179</v>
      </c>
      <c r="D18" s="99" t="s">
        <v>208</v>
      </c>
      <c r="E18" s="108">
        <v>48758.91</v>
      </c>
      <c r="F18" s="101">
        <v>21412.167829999999</v>
      </c>
      <c r="G18" s="109">
        <f t="shared" si="0"/>
        <v>43.914369353211541</v>
      </c>
      <c r="H18" s="161"/>
    </row>
    <row r="19" spans="1:11" s="55" customFormat="1" ht="15.75" customHeight="1">
      <c r="A19" s="105"/>
      <c r="B19" s="106" t="s">
        <v>42</v>
      </c>
      <c r="C19" s="107" t="s">
        <v>180</v>
      </c>
      <c r="D19" s="99" t="s">
        <v>208</v>
      </c>
      <c r="E19" s="108">
        <v>2027.55</v>
      </c>
      <c r="F19" s="101">
        <v>1758.90715</v>
      </c>
      <c r="G19" s="109">
        <f t="shared" si="0"/>
        <v>86.750371137579833</v>
      </c>
      <c r="H19" s="161"/>
    </row>
    <row r="20" spans="1:11" s="147" customFormat="1" ht="15.75" customHeight="1">
      <c r="A20" s="105"/>
      <c r="B20" s="106" t="s">
        <v>43</v>
      </c>
      <c r="C20" s="107" t="s">
        <v>181</v>
      </c>
      <c r="D20" s="99" t="s">
        <v>208</v>
      </c>
      <c r="E20" s="108">
        <v>169705.74</v>
      </c>
      <c r="F20" s="101">
        <v>105697.41465000001</v>
      </c>
      <c r="G20" s="109">
        <f t="shared" si="0"/>
        <v>62.282757583803594</v>
      </c>
      <c r="H20" s="161"/>
    </row>
    <row r="21" spans="1:11" s="55" customFormat="1" ht="15.75" customHeight="1">
      <c r="A21" s="105"/>
      <c r="B21" s="106" t="s">
        <v>44</v>
      </c>
      <c r="C21" s="107" t="s">
        <v>182</v>
      </c>
      <c r="D21" s="99" t="s">
        <v>208</v>
      </c>
      <c r="E21" s="108">
        <v>133.54</v>
      </c>
      <c r="F21" s="101">
        <v>109.04644</v>
      </c>
      <c r="G21" s="109">
        <f t="shared" si="0"/>
        <v>81.658259697468921</v>
      </c>
      <c r="H21" s="161"/>
      <c r="K21" s="55" t="s">
        <v>1</v>
      </c>
    </row>
    <row r="22" spans="1:11" s="11" customFormat="1" ht="31.5" customHeight="1">
      <c r="A22" s="105" t="s">
        <v>1</v>
      </c>
      <c r="B22" s="106">
        <v>2</v>
      </c>
      <c r="C22" s="98" t="s">
        <v>183</v>
      </c>
      <c r="D22" s="99" t="s">
        <v>208</v>
      </c>
      <c r="E22" s="100">
        <f>E23+E24+E28+E25+E26+E27</f>
        <v>431787.87</v>
      </c>
      <c r="F22" s="100">
        <f>F23+F25+F26+F27+F28</f>
        <v>256848.64076000001</v>
      </c>
      <c r="G22" s="109" t="s">
        <v>1</v>
      </c>
      <c r="H22" s="161"/>
      <c r="J22" s="86" t="s">
        <v>1</v>
      </c>
    </row>
    <row r="23" spans="1:11" s="11" customFormat="1" ht="19.5" customHeight="1">
      <c r="A23" s="105" t="s">
        <v>1</v>
      </c>
      <c r="B23" s="106" t="s">
        <v>49</v>
      </c>
      <c r="C23" s="107" t="s">
        <v>184</v>
      </c>
      <c r="D23" s="99" t="s">
        <v>208</v>
      </c>
      <c r="E23" s="108">
        <v>389524.47</v>
      </c>
      <c r="F23" s="101">
        <v>230231.88406000001</v>
      </c>
      <c r="G23" s="109">
        <f>F23/E23*100</f>
        <v>59.105884685498708</v>
      </c>
      <c r="H23" s="161"/>
      <c r="K23" s="86" t="s">
        <v>1</v>
      </c>
    </row>
    <row r="24" spans="1:11" s="48" customFormat="1" ht="15.75" customHeight="1">
      <c r="A24" s="111"/>
      <c r="B24" s="106"/>
      <c r="C24" s="98" t="s">
        <v>1</v>
      </c>
      <c r="D24" s="99" t="s">
        <v>208</v>
      </c>
      <c r="E24" s="108"/>
      <c r="F24" s="101">
        <v>25788.058400000002</v>
      </c>
      <c r="G24" s="109">
        <v>0</v>
      </c>
      <c r="H24" s="164"/>
    </row>
    <row r="25" spans="1:11" s="11" customFormat="1" ht="15.75" customHeight="1" outlineLevel="1">
      <c r="A25" s="105"/>
      <c r="B25" s="105"/>
      <c r="C25" s="113" t="s">
        <v>171</v>
      </c>
      <c r="D25" s="99" t="s">
        <v>208</v>
      </c>
      <c r="E25" s="108">
        <v>21034.32</v>
      </c>
      <c r="F25" s="101">
        <v>12368.15093</v>
      </c>
      <c r="G25" s="109">
        <f>F25/E25*100</f>
        <v>58.799861036629665</v>
      </c>
      <c r="H25" s="161"/>
    </row>
    <row r="26" spans="1:11" s="11" customFormat="1" ht="15.75" customHeight="1" outlineLevel="1">
      <c r="A26" s="105"/>
      <c r="B26" s="105"/>
      <c r="C26" s="113" t="s">
        <v>172</v>
      </c>
      <c r="D26" s="99" t="s">
        <v>208</v>
      </c>
      <c r="E26" s="108">
        <v>12270.02</v>
      </c>
      <c r="F26" s="101">
        <v>7020.4578700000002</v>
      </c>
      <c r="G26" s="109">
        <f>F26/E26*100</f>
        <v>57.216352296084274</v>
      </c>
      <c r="H26" s="161"/>
    </row>
    <row r="27" spans="1:11" s="11" customFormat="1" ht="15.75" customHeight="1" outlineLevel="1">
      <c r="A27" s="105"/>
      <c r="B27" s="105"/>
      <c r="C27" s="113" t="s">
        <v>173</v>
      </c>
      <c r="D27" s="99" t="s">
        <v>208</v>
      </c>
      <c r="E27" s="108">
        <v>7011.44</v>
      </c>
      <c r="F27" s="101">
        <v>6399.4495999999999</v>
      </c>
      <c r="G27" s="109">
        <f>F27/E27*100</f>
        <v>91.271544789658037</v>
      </c>
      <c r="H27" s="161"/>
    </row>
    <row r="28" spans="1:11" s="11" customFormat="1" ht="25.5" customHeight="1">
      <c r="A28" s="105"/>
      <c r="B28" s="106" t="s">
        <v>45</v>
      </c>
      <c r="C28" s="107" t="s">
        <v>185</v>
      </c>
      <c r="D28" s="99" t="s">
        <v>208</v>
      </c>
      <c r="E28" s="108">
        <v>1947.62</v>
      </c>
      <c r="F28" s="179">
        <v>828.69830000000002</v>
      </c>
      <c r="G28" s="109">
        <f>отвод!F28/E28*100</f>
        <v>58.15328400817409</v>
      </c>
      <c r="H28" s="161"/>
    </row>
    <row r="29" spans="1:11" s="48" customFormat="1" ht="18.75" customHeight="1">
      <c r="A29" s="111"/>
      <c r="B29" s="106">
        <v>3</v>
      </c>
      <c r="C29" s="98" t="s">
        <v>6</v>
      </c>
      <c r="D29" s="99" t="s">
        <v>208</v>
      </c>
      <c r="E29" s="108">
        <v>155323.18</v>
      </c>
      <c r="F29" s="180">
        <v>88708.016810000001</v>
      </c>
      <c r="G29" s="109">
        <f>отвод!F29/E29*100</f>
        <v>97.655534518415095</v>
      </c>
      <c r="H29" s="164"/>
    </row>
    <row r="30" spans="1:11" s="10" customFormat="1" ht="33" customHeight="1">
      <c r="A30" s="93"/>
      <c r="B30" s="104">
        <v>4</v>
      </c>
      <c r="C30" s="98" t="s">
        <v>186</v>
      </c>
      <c r="D30" s="99" t="s">
        <v>208</v>
      </c>
      <c r="E30" s="108">
        <v>94229.98</v>
      </c>
      <c r="F30" s="181">
        <v>21744.383679999999</v>
      </c>
      <c r="G30" s="109">
        <f>отвод!F30/E30*100</f>
        <v>23.762960121608856</v>
      </c>
      <c r="H30" s="165"/>
    </row>
    <row r="31" spans="1:11" s="10" customFormat="1" ht="29.25" customHeight="1">
      <c r="A31" s="93"/>
      <c r="B31" s="104">
        <v>5</v>
      </c>
      <c r="C31" s="98" t="s">
        <v>187</v>
      </c>
      <c r="D31" s="99" t="s">
        <v>208</v>
      </c>
      <c r="E31" s="100">
        <f>E32+E33+E34+E40+E43+E44+E45</f>
        <v>17022.8</v>
      </c>
      <c r="F31" s="181">
        <v>11898.21487</v>
      </c>
      <c r="G31" s="102" t="s">
        <v>1</v>
      </c>
      <c r="H31" s="165"/>
    </row>
    <row r="32" spans="1:11" s="55" customFormat="1" ht="17.25" customHeight="1">
      <c r="A32" s="105"/>
      <c r="B32" s="106" t="s">
        <v>50</v>
      </c>
      <c r="C32" s="107" t="s">
        <v>188</v>
      </c>
      <c r="D32" s="99" t="s">
        <v>208</v>
      </c>
      <c r="E32" s="108">
        <v>1926.33</v>
      </c>
      <c r="F32" s="101">
        <v>2156.9357100000002</v>
      </c>
      <c r="G32" s="109">
        <f>отвод!F32/E32*100</f>
        <v>704.65377894753237</v>
      </c>
      <c r="H32" s="161"/>
    </row>
    <row r="33" spans="1:8" s="55" customFormat="1" ht="17.25" customHeight="1">
      <c r="A33" s="105"/>
      <c r="B33" s="106" t="s">
        <v>51</v>
      </c>
      <c r="C33" s="107" t="s">
        <v>189</v>
      </c>
      <c r="D33" s="99" t="s">
        <v>208</v>
      </c>
      <c r="E33" s="108">
        <v>597.14</v>
      </c>
      <c r="F33" s="101">
        <v>0</v>
      </c>
      <c r="G33" s="109">
        <f>отвод!F33/E33*100</f>
        <v>0</v>
      </c>
      <c r="H33" s="161"/>
    </row>
    <row r="34" spans="1:8" s="55" customFormat="1" ht="17.25" customHeight="1">
      <c r="A34" s="105"/>
      <c r="B34" s="106" t="s">
        <v>52</v>
      </c>
      <c r="C34" s="107" t="s">
        <v>190</v>
      </c>
      <c r="D34" s="99" t="s">
        <v>208</v>
      </c>
      <c r="E34" s="108">
        <v>114.29</v>
      </c>
      <c r="F34" s="101">
        <v>851.09789000000001</v>
      </c>
      <c r="G34" s="109">
        <f>отвод!F34/E34*100</f>
        <v>678.69643888354187</v>
      </c>
      <c r="H34" s="161"/>
    </row>
    <row r="35" spans="1:8" s="28" customFormat="1" ht="17.25" hidden="1" customHeight="1" outlineLevel="1">
      <c r="A35" s="115"/>
      <c r="B35" s="115"/>
      <c r="C35" s="113" t="s">
        <v>21</v>
      </c>
      <c r="D35" s="99" t="s">
        <v>100</v>
      </c>
      <c r="E35" s="108"/>
      <c r="F35" s="182">
        <v>11.40516</v>
      </c>
      <c r="G35" s="109"/>
      <c r="H35" s="162"/>
    </row>
    <row r="36" spans="1:8" s="50" customFormat="1" ht="17.25" hidden="1" customHeight="1" outlineLevel="1">
      <c r="A36" s="115"/>
      <c r="B36" s="115"/>
      <c r="C36" s="113" t="s">
        <v>127</v>
      </c>
      <c r="D36" s="99" t="s">
        <v>100</v>
      </c>
      <c r="E36" s="108"/>
      <c r="F36" s="182">
        <v>197.81027</v>
      </c>
      <c r="G36" s="109"/>
      <c r="H36" s="166"/>
    </row>
    <row r="37" spans="1:8" s="50" customFormat="1" ht="17.25" hidden="1" customHeight="1" outlineLevel="1">
      <c r="A37" s="115"/>
      <c r="B37" s="115"/>
      <c r="C37" s="113" t="s">
        <v>30</v>
      </c>
      <c r="D37" s="99" t="s">
        <v>100</v>
      </c>
      <c r="E37" s="108"/>
      <c r="F37" s="182">
        <v>0</v>
      </c>
      <c r="G37" s="109"/>
      <c r="H37" s="166"/>
    </row>
    <row r="38" spans="1:8" s="50" customFormat="1" ht="17.25" hidden="1" customHeight="1" outlineLevel="1">
      <c r="A38" s="115"/>
      <c r="B38" s="115"/>
      <c r="C38" s="113" t="s">
        <v>116</v>
      </c>
      <c r="D38" s="99" t="s">
        <v>100</v>
      </c>
      <c r="E38" s="108"/>
      <c r="F38" s="182">
        <v>23.334060000000001</v>
      </c>
      <c r="G38" s="109"/>
      <c r="H38" s="166"/>
    </row>
    <row r="39" spans="1:8" s="50" customFormat="1" ht="17.25" hidden="1" customHeight="1" outlineLevel="1">
      <c r="A39" s="115"/>
      <c r="B39" s="115"/>
      <c r="C39" s="113" t="s">
        <v>112</v>
      </c>
      <c r="D39" s="99"/>
      <c r="E39" s="108"/>
      <c r="F39" s="182">
        <v>618.54840000000002</v>
      </c>
      <c r="G39" s="109"/>
      <c r="H39" s="166"/>
    </row>
    <row r="40" spans="1:8" s="72" customFormat="1" ht="21.75" customHeight="1" collapsed="1">
      <c r="A40" s="111"/>
      <c r="B40" s="106" t="s">
        <v>53</v>
      </c>
      <c r="C40" s="98" t="s">
        <v>191</v>
      </c>
      <c r="D40" s="110" t="s">
        <v>208</v>
      </c>
      <c r="E40" s="108">
        <v>240.03</v>
      </c>
      <c r="F40" s="101">
        <v>95.203789999999998</v>
      </c>
      <c r="G40" s="109">
        <f t="shared" ref="G40" si="1">F40/E40*100</f>
        <v>39.663287922343038</v>
      </c>
      <c r="H40" s="164"/>
    </row>
    <row r="41" spans="1:8" s="11" customFormat="1" ht="21.75" customHeight="1">
      <c r="A41" s="105"/>
      <c r="B41" s="106" t="s">
        <v>53</v>
      </c>
      <c r="C41" s="107" t="s">
        <v>191</v>
      </c>
      <c r="D41" s="99" t="s">
        <v>208</v>
      </c>
      <c r="E41" s="108">
        <v>0</v>
      </c>
      <c r="F41" s="101">
        <v>72.435940000000002</v>
      </c>
      <c r="G41" s="109"/>
      <c r="H41" s="161"/>
    </row>
    <row r="42" spans="1:8" s="50" customFormat="1" ht="30" hidden="1" customHeight="1" outlineLevel="1">
      <c r="A42" s="115"/>
      <c r="B42" s="115"/>
      <c r="C42" s="113" t="s">
        <v>143</v>
      </c>
      <c r="D42" s="99"/>
      <c r="E42" s="108">
        <v>0</v>
      </c>
      <c r="F42" s="101">
        <v>22.767849999999999</v>
      </c>
      <c r="G42" s="109"/>
      <c r="H42" s="166"/>
    </row>
    <row r="43" spans="1:8" s="11" customFormat="1" ht="21" customHeight="1" collapsed="1">
      <c r="A43" s="105"/>
      <c r="B43" s="106" t="s">
        <v>54</v>
      </c>
      <c r="C43" s="107" t="s">
        <v>192</v>
      </c>
      <c r="D43" s="99" t="s">
        <v>208</v>
      </c>
      <c r="E43" s="108">
        <v>375.79</v>
      </c>
      <c r="F43" s="101">
        <v>162.49010000000001</v>
      </c>
      <c r="G43" s="109">
        <f t="shared" ref="G43" si="2">F43/E43*100</f>
        <v>43.239601905319461</v>
      </c>
      <c r="H43" s="161"/>
    </row>
    <row r="44" spans="1:8" s="55" customFormat="1" ht="19.5" customHeight="1">
      <c r="A44" s="105"/>
      <c r="B44" s="106" t="s">
        <v>55</v>
      </c>
      <c r="C44" s="107" t="s">
        <v>193</v>
      </c>
      <c r="D44" s="99" t="s">
        <v>208</v>
      </c>
      <c r="E44" s="108">
        <v>104.49</v>
      </c>
      <c r="F44" s="101">
        <v>0</v>
      </c>
      <c r="G44" s="109">
        <f>F44/E44*100</f>
        <v>0</v>
      </c>
      <c r="H44" s="161"/>
    </row>
    <row r="45" spans="1:8" s="8" customFormat="1" ht="20.25" customHeight="1">
      <c r="A45" s="103"/>
      <c r="B45" s="104" t="s">
        <v>56</v>
      </c>
      <c r="C45" s="107" t="s">
        <v>194</v>
      </c>
      <c r="D45" s="99" t="s">
        <v>208</v>
      </c>
      <c r="E45" s="108">
        <v>13664.73</v>
      </c>
      <c r="F45" s="101">
        <v>6493.2282800000003</v>
      </c>
      <c r="G45" s="109">
        <f t="shared" ref="G45" si="3">F45/E45*100</f>
        <v>47.518160110005837</v>
      </c>
      <c r="H45" s="167"/>
    </row>
    <row r="46" spans="1:8" s="51" customFormat="1" ht="17.25" hidden="1" customHeight="1" outlineLevel="1">
      <c r="A46" s="115"/>
      <c r="B46" s="115"/>
      <c r="C46" s="113" t="s">
        <v>118</v>
      </c>
      <c r="D46" s="99"/>
      <c r="E46" s="108"/>
      <c r="F46" s="101">
        <v>6490.9514900000004</v>
      </c>
      <c r="G46" s="109"/>
      <c r="H46" s="166"/>
    </row>
    <row r="47" spans="1:8" s="51" customFormat="1" ht="17.25" hidden="1" customHeight="1" outlineLevel="1">
      <c r="A47" s="115"/>
      <c r="B47" s="115"/>
      <c r="C47" s="113" t="s">
        <v>111</v>
      </c>
      <c r="D47" s="99"/>
      <c r="E47" s="108"/>
      <c r="F47" s="101">
        <v>0</v>
      </c>
      <c r="G47" s="109"/>
      <c r="H47" s="166"/>
    </row>
    <row r="48" spans="1:8" s="51" customFormat="1" ht="17.25" hidden="1" customHeight="1" outlineLevel="1">
      <c r="A48" s="115"/>
      <c r="B48" s="115"/>
      <c r="C48" s="113" t="s">
        <v>142</v>
      </c>
      <c r="D48" s="99"/>
      <c r="E48" s="108"/>
      <c r="F48" s="101">
        <v>2.2767900000000001</v>
      </c>
      <c r="G48" s="109"/>
      <c r="H48" s="166"/>
    </row>
    <row r="49" spans="1:8" s="45" customFormat="1" ht="19.5" customHeight="1" collapsed="1">
      <c r="A49" s="116"/>
      <c r="B49" s="117"/>
      <c r="C49" s="98" t="s">
        <v>195</v>
      </c>
      <c r="D49" s="99" t="s">
        <v>208</v>
      </c>
      <c r="E49" s="108">
        <v>0</v>
      </c>
      <c r="F49" s="101">
        <v>2139.2591000000002</v>
      </c>
      <c r="G49" s="114" t="s">
        <v>1</v>
      </c>
      <c r="H49" s="154"/>
    </row>
    <row r="50" spans="1:8" s="45" customFormat="1" ht="15.75" hidden="1" customHeight="1" outlineLevel="1">
      <c r="A50" s="116"/>
      <c r="B50" s="117">
        <v>1</v>
      </c>
      <c r="C50" s="120" t="s">
        <v>106</v>
      </c>
      <c r="D50" s="118" t="s">
        <v>100</v>
      </c>
      <c r="E50" s="119"/>
      <c r="F50" s="101">
        <v>649.98907999999994</v>
      </c>
      <c r="G50" s="121"/>
      <c r="H50" s="154"/>
    </row>
    <row r="51" spans="1:8" s="45" customFormat="1" ht="15.75" hidden="1" customHeight="1" outlineLevel="1">
      <c r="A51" s="116"/>
      <c r="B51" s="117">
        <v>3</v>
      </c>
      <c r="C51" s="122" t="s">
        <v>125</v>
      </c>
      <c r="D51" s="118" t="s">
        <v>100</v>
      </c>
      <c r="E51" s="119"/>
      <c r="F51" s="101">
        <v>0</v>
      </c>
      <c r="G51" s="121"/>
      <c r="H51" s="154"/>
    </row>
    <row r="52" spans="1:8" s="45" customFormat="1" ht="15.75" hidden="1" customHeight="1" outlineLevel="1">
      <c r="A52" s="116"/>
      <c r="B52" s="117">
        <v>4</v>
      </c>
      <c r="C52" s="123" t="s">
        <v>147</v>
      </c>
      <c r="D52" s="118" t="s">
        <v>100</v>
      </c>
      <c r="E52" s="119"/>
      <c r="F52" s="101"/>
      <c r="G52" s="121"/>
      <c r="H52" s="154"/>
    </row>
    <row r="53" spans="1:8" s="45" customFormat="1" ht="15.75" hidden="1" customHeight="1" outlineLevel="1">
      <c r="A53" s="116"/>
      <c r="B53" s="117">
        <v>6</v>
      </c>
      <c r="C53" s="120" t="s">
        <v>34</v>
      </c>
      <c r="D53" s="118" t="s">
        <v>100</v>
      </c>
      <c r="E53" s="119"/>
      <c r="F53" s="101"/>
      <c r="G53" s="121"/>
      <c r="H53" s="154"/>
    </row>
    <row r="54" spans="1:8" s="45" customFormat="1" ht="15.75" hidden="1" customHeight="1" outlineLevel="1">
      <c r="A54" s="116"/>
      <c r="B54" s="117"/>
      <c r="C54" s="120" t="s">
        <v>129</v>
      </c>
      <c r="D54" s="118" t="s">
        <v>100</v>
      </c>
      <c r="E54" s="119"/>
      <c r="F54" s="101"/>
      <c r="G54" s="121"/>
      <c r="H54" s="154"/>
    </row>
    <row r="55" spans="1:8" s="45" customFormat="1" ht="15.75" hidden="1" customHeight="1" outlineLevel="1">
      <c r="A55" s="116"/>
      <c r="B55" s="117"/>
      <c r="C55" s="120" t="s">
        <v>132</v>
      </c>
      <c r="D55" s="118" t="s">
        <v>100</v>
      </c>
      <c r="E55" s="119"/>
      <c r="F55" s="101"/>
      <c r="G55" s="121"/>
      <c r="H55" s="154"/>
    </row>
    <row r="56" spans="1:8" s="45" customFormat="1" ht="15.75" hidden="1" customHeight="1" outlineLevel="1">
      <c r="A56" s="116"/>
      <c r="B56" s="117">
        <v>9</v>
      </c>
      <c r="C56" s="122" t="s">
        <v>154</v>
      </c>
      <c r="D56" s="118" t="s">
        <v>100</v>
      </c>
      <c r="E56" s="119"/>
      <c r="F56" s="101">
        <v>168.76002</v>
      </c>
      <c r="G56" s="121"/>
      <c r="H56" s="154"/>
    </row>
    <row r="57" spans="1:8" s="9" customFormat="1" ht="15.75" hidden="1" customHeight="1" outlineLevel="1">
      <c r="A57" s="116"/>
      <c r="B57" s="117">
        <v>12</v>
      </c>
      <c r="C57" s="123" t="s">
        <v>157</v>
      </c>
      <c r="D57" s="118" t="s">
        <v>100</v>
      </c>
      <c r="E57" s="119"/>
      <c r="F57" s="101">
        <v>980.85</v>
      </c>
      <c r="G57" s="121"/>
      <c r="H57" s="154"/>
    </row>
    <row r="58" spans="1:8" s="9" customFormat="1" ht="15.75" hidden="1" customHeight="1" outlineLevel="1">
      <c r="A58" s="116"/>
      <c r="B58" s="117">
        <v>13</v>
      </c>
      <c r="C58" s="123" t="s">
        <v>115</v>
      </c>
      <c r="D58" s="118" t="s">
        <v>100</v>
      </c>
      <c r="E58" s="119"/>
      <c r="F58" s="101"/>
      <c r="G58" s="121"/>
      <c r="H58" s="154"/>
    </row>
    <row r="59" spans="1:8" s="9" customFormat="1" ht="15.75" hidden="1" customHeight="1" outlineLevel="1">
      <c r="A59" s="116"/>
      <c r="B59" s="117"/>
      <c r="C59" s="123" t="s">
        <v>148</v>
      </c>
      <c r="D59" s="118" t="s">
        <v>100</v>
      </c>
      <c r="E59" s="119"/>
      <c r="F59" s="101"/>
      <c r="G59" s="121"/>
      <c r="H59" s="154"/>
    </row>
    <row r="60" spans="1:8" s="9" customFormat="1" ht="15.75" hidden="1" customHeight="1" outlineLevel="1">
      <c r="A60" s="116"/>
      <c r="B60" s="117"/>
      <c r="C60" s="123" t="s">
        <v>126</v>
      </c>
      <c r="D60" s="118" t="s">
        <v>100</v>
      </c>
      <c r="E60" s="119"/>
      <c r="F60" s="101"/>
      <c r="G60" s="121"/>
      <c r="H60" s="154"/>
    </row>
    <row r="61" spans="1:8" s="9" customFormat="1" ht="15.75" hidden="1" customHeight="1" outlineLevel="1">
      <c r="A61" s="116"/>
      <c r="B61" s="117"/>
      <c r="C61" s="123" t="s">
        <v>130</v>
      </c>
      <c r="D61" s="118" t="s">
        <v>100</v>
      </c>
      <c r="E61" s="119"/>
      <c r="F61" s="101"/>
      <c r="G61" s="121"/>
      <c r="H61" s="154"/>
    </row>
    <row r="62" spans="1:8" s="9" customFormat="1" ht="15.75" hidden="1" customHeight="1" outlineLevel="1">
      <c r="A62" s="116"/>
      <c r="B62" s="117"/>
      <c r="C62" s="123" t="s">
        <v>155</v>
      </c>
      <c r="D62" s="118" t="s">
        <v>100</v>
      </c>
      <c r="E62" s="119"/>
      <c r="F62" s="101">
        <v>116.28</v>
      </c>
      <c r="G62" s="121"/>
      <c r="H62" s="154"/>
    </row>
    <row r="63" spans="1:8" s="9" customFormat="1" ht="15.75" hidden="1" customHeight="1" outlineLevel="1">
      <c r="A63" s="116"/>
      <c r="B63" s="117"/>
      <c r="C63" s="123" t="s">
        <v>156</v>
      </c>
      <c r="D63" s="118" t="s">
        <v>100</v>
      </c>
      <c r="E63" s="119"/>
      <c r="F63" s="101">
        <v>223.38</v>
      </c>
      <c r="G63" s="121"/>
      <c r="H63" s="154"/>
    </row>
    <row r="64" spans="1:8" s="90" customFormat="1" ht="16.5" customHeight="1" collapsed="1">
      <c r="A64" s="94" t="s">
        <v>47</v>
      </c>
      <c r="B64" s="104">
        <v>6</v>
      </c>
      <c r="C64" s="98" t="s">
        <v>196</v>
      </c>
      <c r="D64" s="99" t="s">
        <v>208</v>
      </c>
      <c r="E64" s="100">
        <f>E65+E66+E70+E71+E72+E73+E74+E75</f>
        <v>57572.31</v>
      </c>
      <c r="F64" s="100">
        <f>F65+F66+F70+F71+F72+F73+F74+F75</f>
        <v>36378.482640000002</v>
      </c>
      <c r="G64" s="102" t="s">
        <v>1</v>
      </c>
      <c r="H64" s="167"/>
    </row>
    <row r="65" spans="1:8" s="11" customFormat="1" ht="19.5" customHeight="1">
      <c r="A65" s="105"/>
      <c r="B65" s="106" t="s">
        <v>57</v>
      </c>
      <c r="C65" s="107" t="s">
        <v>197</v>
      </c>
      <c r="D65" s="99" t="s">
        <v>208</v>
      </c>
      <c r="E65" s="108">
        <v>46939.74</v>
      </c>
      <c r="F65" s="101">
        <v>29229.886610000001</v>
      </c>
      <c r="G65" s="109">
        <f t="shared" ref="G65:G69" si="4">F65/E65*100</f>
        <v>62.271087590174133</v>
      </c>
      <c r="H65" s="161"/>
    </row>
    <row r="66" spans="1:8" s="11" customFormat="1" ht="19.5" customHeight="1">
      <c r="A66" s="105"/>
      <c r="B66" s="106" t="s">
        <v>58</v>
      </c>
      <c r="C66" s="107" t="s">
        <v>198</v>
      </c>
      <c r="D66" s="99" t="s">
        <v>100</v>
      </c>
      <c r="E66" s="101">
        <f>E67+E68+E69</f>
        <v>4858.2699999999995</v>
      </c>
      <c r="F66" s="101">
        <v>3344.7572100000002</v>
      </c>
      <c r="G66" s="109">
        <f t="shared" si="4"/>
        <v>68.846671963476723</v>
      </c>
      <c r="H66" s="161"/>
    </row>
    <row r="67" spans="1:8" s="29" customFormat="1" ht="19.5" hidden="1" customHeight="1" outlineLevel="1">
      <c r="A67" s="115"/>
      <c r="B67" s="115"/>
      <c r="C67" s="113" t="s">
        <v>17</v>
      </c>
      <c r="D67" s="113" t="s">
        <v>100</v>
      </c>
      <c r="E67" s="108">
        <v>1478.6</v>
      </c>
      <c r="F67" s="101">
        <v>906.70015999999998</v>
      </c>
      <c r="G67" s="109">
        <f t="shared" si="4"/>
        <v>61.321531178141484</v>
      </c>
      <c r="H67" s="162"/>
    </row>
    <row r="68" spans="1:8" s="29" customFormat="1" ht="19.5" hidden="1" customHeight="1" outlineLevel="1">
      <c r="A68" s="115"/>
      <c r="B68" s="115"/>
      <c r="C68" s="113" t="s">
        <v>5</v>
      </c>
      <c r="D68" s="113" t="s">
        <v>100</v>
      </c>
      <c r="E68" s="108">
        <v>2534.75</v>
      </c>
      <c r="F68" s="101">
        <v>1596.5329200000001</v>
      </c>
      <c r="G68" s="109">
        <f t="shared" si="4"/>
        <v>62.98581398560016</v>
      </c>
      <c r="H68" s="162"/>
    </row>
    <row r="69" spans="1:8" s="29" customFormat="1" ht="19.5" hidden="1" customHeight="1" outlineLevel="1">
      <c r="A69" s="115"/>
      <c r="B69" s="115"/>
      <c r="C69" s="113" t="s">
        <v>4</v>
      </c>
      <c r="D69" s="113"/>
      <c r="E69" s="108">
        <v>844.92</v>
      </c>
      <c r="F69" s="101">
        <v>841.52413000000001</v>
      </c>
      <c r="G69" s="109">
        <f t="shared" si="4"/>
        <v>99.598083842257253</v>
      </c>
      <c r="H69" s="162"/>
    </row>
    <row r="70" spans="1:8" s="55" customFormat="1" ht="19.5" customHeight="1" collapsed="1">
      <c r="A70" s="105"/>
      <c r="B70" s="106" t="s">
        <v>59</v>
      </c>
      <c r="C70" s="107" t="s">
        <v>199</v>
      </c>
      <c r="D70" s="99" t="s">
        <v>100</v>
      </c>
      <c r="E70" s="108">
        <v>0</v>
      </c>
      <c r="F70" s="101">
        <v>66.912000000000006</v>
      </c>
      <c r="G70" s="109">
        <v>0</v>
      </c>
      <c r="H70" s="161"/>
    </row>
    <row r="71" spans="1:8" s="11" customFormat="1" ht="19.5" customHeight="1">
      <c r="A71" s="105"/>
      <c r="B71" s="106" t="s">
        <v>60</v>
      </c>
      <c r="C71" s="107" t="s">
        <v>200</v>
      </c>
      <c r="D71" s="99" t="s">
        <v>208</v>
      </c>
      <c r="E71" s="108">
        <v>0</v>
      </c>
      <c r="F71" s="101">
        <v>567.70038</v>
      </c>
      <c r="G71" s="109">
        <v>0</v>
      </c>
      <c r="H71" s="161"/>
    </row>
    <row r="72" spans="1:8" s="55" customFormat="1" ht="19.5" customHeight="1">
      <c r="A72" s="105"/>
      <c r="B72" s="106" t="s">
        <v>61</v>
      </c>
      <c r="C72" s="107" t="s">
        <v>179</v>
      </c>
      <c r="D72" s="99" t="s">
        <v>208</v>
      </c>
      <c r="E72" s="108">
        <v>517.86</v>
      </c>
      <c r="F72" s="101">
        <v>367.52667000000002</v>
      </c>
      <c r="G72" s="109">
        <f t="shared" ref="G72:G74" si="5">F72/E72*100</f>
        <v>70.970275750202759</v>
      </c>
      <c r="H72" s="161"/>
    </row>
    <row r="73" spans="1:8" s="147" customFormat="1" ht="19.5" customHeight="1">
      <c r="A73" s="105"/>
      <c r="B73" s="106" t="s">
        <v>62</v>
      </c>
      <c r="C73" s="107" t="s">
        <v>182</v>
      </c>
      <c r="D73" s="99" t="s">
        <v>208</v>
      </c>
      <c r="E73" s="108">
        <v>57</v>
      </c>
      <c r="F73" s="101">
        <v>78.759399999999999</v>
      </c>
      <c r="G73" s="109">
        <f t="shared" si="5"/>
        <v>138.17438596491226</v>
      </c>
      <c r="H73" s="161"/>
    </row>
    <row r="74" spans="1:8" s="55" customFormat="1" ht="19.5" customHeight="1">
      <c r="A74" s="105"/>
      <c r="B74" s="106" t="s">
        <v>63</v>
      </c>
      <c r="C74" s="107" t="s">
        <v>181</v>
      </c>
      <c r="D74" s="99" t="s">
        <v>208</v>
      </c>
      <c r="E74" s="108">
        <v>120.08</v>
      </c>
      <c r="F74" s="101">
        <v>98.849360000000004</v>
      </c>
      <c r="G74" s="109">
        <f t="shared" si="5"/>
        <v>82.319586942038654</v>
      </c>
      <c r="H74" s="161"/>
    </row>
    <row r="75" spans="1:8" s="12" customFormat="1" ht="19.5" customHeight="1">
      <c r="A75" s="105"/>
      <c r="B75" s="106" t="s">
        <v>64</v>
      </c>
      <c r="C75" s="98" t="s">
        <v>201</v>
      </c>
      <c r="D75" s="99" t="s">
        <v>208</v>
      </c>
      <c r="E75" s="100">
        <f>E76+E77+E85+E86+E87</f>
        <v>5079.3599999999988</v>
      </c>
      <c r="F75" s="100">
        <f>F76+F77+F85+F86+F87</f>
        <v>2624.0910099999996</v>
      </c>
      <c r="G75" s="125" t="s">
        <v>1</v>
      </c>
      <c r="H75" s="161"/>
    </row>
    <row r="76" spans="1:8" s="59" customFormat="1" ht="18.75" customHeight="1">
      <c r="A76" s="105"/>
      <c r="B76" s="106" t="s">
        <v>65</v>
      </c>
      <c r="C76" s="107" t="s">
        <v>202</v>
      </c>
      <c r="D76" s="99" t="s">
        <v>208</v>
      </c>
      <c r="E76" s="108">
        <v>772.28</v>
      </c>
      <c r="F76" s="101">
        <v>167.42146</v>
      </c>
      <c r="G76" s="109">
        <f>F76/E76*100</f>
        <v>21.67885481949552</v>
      </c>
      <c r="H76" s="161"/>
    </row>
    <row r="77" spans="1:8" s="12" customFormat="1" ht="18.75" customHeight="1">
      <c r="A77" s="105"/>
      <c r="B77" s="106" t="s">
        <v>66</v>
      </c>
      <c r="C77" s="107" t="s">
        <v>203</v>
      </c>
      <c r="D77" s="99" t="s">
        <v>208</v>
      </c>
      <c r="E77" s="108">
        <v>4185.07</v>
      </c>
      <c r="F77" s="101">
        <v>2408.0941899999998</v>
      </c>
      <c r="G77" s="109">
        <f>F77/E77*100</f>
        <v>57.540117369601937</v>
      </c>
      <c r="H77" s="161"/>
    </row>
    <row r="78" spans="1:8" s="28" customFormat="1" ht="18.75" hidden="1" customHeight="1" outlineLevel="1">
      <c r="A78" s="115"/>
      <c r="B78" s="115"/>
      <c r="C78" s="113" t="s">
        <v>23</v>
      </c>
      <c r="D78" s="99"/>
      <c r="E78" s="108"/>
      <c r="F78" s="101">
        <v>146.16963999999999</v>
      </c>
      <c r="G78" s="109"/>
      <c r="H78" s="162"/>
    </row>
    <row r="79" spans="1:8" s="28" customFormat="1" ht="18.75" hidden="1" customHeight="1" outlineLevel="1">
      <c r="A79" s="115"/>
      <c r="B79" s="115"/>
      <c r="C79" s="113" t="s">
        <v>121</v>
      </c>
      <c r="D79" s="99"/>
      <c r="E79" s="108"/>
      <c r="F79" s="101">
        <v>889.60752000000002</v>
      </c>
      <c r="G79" s="109"/>
      <c r="H79" s="162"/>
    </row>
    <row r="80" spans="1:8" s="28" customFormat="1" ht="18.75" hidden="1" customHeight="1" outlineLevel="1">
      <c r="A80" s="115"/>
      <c r="B80" s="115"/>
      <c r="C80" s="113" t="s">
        <v>124</v>
      </c>
      <c r="D80" s="99"/>
      <c r="E80" s="108"/>
      <c r="F80" s="101">
        <v>377.24964999999997</v>
      </c>
      <c r="G80" s="109"/>
      <c r="H80" s="162"/>
    </row>
    <row r="81" spans="1:8" s="28" customFormat="1" ht="18.75" hidden="1" customHeight="1" outlineLevel="1">
      <c r="A81" s="115"/>
      <c r="B81" s="115"/>
      <c r="C81" s="113" t="s">
        <v>122</v>
      </c>
      <c r="D81" s="99"/>
      <c r="E81" s="108"/>
      <c r="F81" s="101">
        <v>995.06737999999996</v>
      </c>
      <c r="G81" s="109"/>
      <c r="H81" s="162"/>
    </row>
    <row r="82" spans="1:8" s="28" customFormat="1" ht="18.75" hidden="1" customHeight="1" outlineLevel="1">
      <c r="A82" s="115"/>
      <c r="B82" s="115"/>
      <c r="C82" s="113" t="s">
        <v>119</v>
      </c>
      <c r="D82" s="99"/>
      <c r="E82" s="108"/>
      <c r="F82" s="101">
        <v>0</v>
      </c>
      <c r="G82" s="109"/>
      <c r="H82" s="162"/>
    </row>
    <row r="83" spans="1:8" s="28" customFormat="1" ht="18.75" hidden="1" customHeight="1" outlineLevel="1">
      <c r="A83" s="115"/>
      <c r="B83" s="115"/>
      <c r="C83" s="113" t="s">
        <v>120</v>
      </c>
      <c r="D83" s="99"/>
      <c r="E83" s="108"/>
      <c r="F83" s="101">
        <v>0</v>
      </c>
      <c r="G83" s="109"/>
      <c r="H83" s="162"/>
    </row>
    <row r="84" spans="1:8" s="28" customFormat="1" ht="18.75" hidden="1" customHeight="1" outlineLevel="1">
      <c r="A84" s="115"/>
      <c r="B84" s="115"/>
      <c r="C84" s="113" t="s">
        <v>123</v>
      </c>
      <c r="D84" s="99"/>
      <c r="E84" s="108"/>
      <c r="F84" s="101">
        <v>0</v>
      </c>
      <c r="G84" s="109"/>
      <c r="H84" s="162"/>
    </row>
    <row r="85" spans="1:8" s="62" customFormat="1" ht="18.75" customHeight="1" collapsed="1">
      <c r="A85" s="105"/>
      <c r="B85" s="106" t="s">
        <v>67</v>
      </c>
      <c r="C85" s="107" t="s">
        <v>204</v>
      </c>
      <c r="D85" s="99" t="s">
        <v>208</v>
      </c>
      <c r="E85" s="108">
        <v>92.28</v>
      </c>
      <c r="F85" s="101">
        <v>23.366160000000001</v>
      </c>
      <c r="G85" s="109">
        <f>F85/E85*100</f>
        <v>25.320936280884265</v>
      </c>
      <c r="H85" s="161"/>
    </row>
    <row r="86" spans="1:8" s="147" customFormat="1" ht="18.75" customHeight="1">
      <c r="A86" s="105"/>
      <c r="B86" s="106" t="s">
        <v>68</v>
      </c>
      <c r="C86" s="107" t="s">
        <v>205</v>
      </c>
      <c r="D86" s="99" t="s">
        <v>208</v>
      </c>
      <c r="E86" s="108">
        <v>29.73</v>
      </c>
      <c r="F86" s="101">
        <v>25.209199999999999</v>
      </c>
      <c r="G86" s="109">
        <f>F86/E86*100</f>
        <v>84.793810965354851</v>
      </c>
      <c r="H86" s="161"/>
    </row>
    <row r="87" spans="1:8" s="55" customFormat="1" ht="18.75" customHeight="1">
      <c r="A87" s="105"/>
      <c r="B87" s="106" t="s">
        <v>69</v>
      </c>
      <c r="C87" s="107" t="s">
        <v>206</v>
      </c>
      <c r="D87" s="99" t="s">
        <v>208</v>
      </c>
      <c r="E87" s="108">
        <v>0</v>
      </c>
      <c r="F87" s="101">
        <v>0</v>
      </c>
      <c r="G87" s="109"/>
      <c r="H87" s="161"/>
    </row>
    <row r="88" spans="1:8" s="12" customFormat="1" ht="20.25" customHeight="1">
      <c r="A88" s="95" t="s">
        <v>48</v>
      </c>
      <c r="B88" s="106">
        <v>7</v>
      </c>
      <c r="C88" s="98" t="s">
        <v>207</v>
      </c>
      <c r="D88" s="99" t="s">
        <v>208</v>
      </c>
      <c r="E88" s="100">
        <f>E89+E97+E100+E101+E102+E103+E104+E117</f>
        <v>99432.50499999999</v>
      </c>
      <c r="F88" s="100">
        <f>F89+F97+F100+F101+F102+F103+F104+F117</f>
        <v>90493.675050000005</v>
      </c>
      <c r="G88" s="125" t="s">
        <v>1</v>
      </c>
      <c r="H88" s="161"/>
    </row>
    <row r="89" spans="1:8" s="12" customFormat="1" ht="71.25" customHeight="1">
      <c r="A89" s="105"/>
      <c r="B89" s="106"/>
      <c r="C89" s="98" t="s">
        <v>210</v>
      </c>
      <c r="D89" s="99" t="s">
        <v>208</v>
      </c>
      <c r="E89" s="100">
        <f>E90+E91+E92</f>
        <v>49044.99</v>
      </c>
      <c r="F89" s="100">
        <f>F90+F91+F92</f>
        <v>41335.661090000001</v>
      </c>
      <c r="G89" s="125" t="s">
        <v>1</v>
      </c>
      <c r="H89" s="161"/>
    </row>
    <row r="90" spans="1:8" s="12" customFormat="1" ht="16.5" customHeight="1">
      <c r="A90" s="105"/>
      <c r="B90" s="106" t="s">
        <v>70</v>
      </c>
      <c r="C90" s="107" t="s">
        <v>211</v>
      </c>
      <c r="D90" s="99" t="s">
        <v>208</v>
      </c>
      <c r="E90" s="108">
        <v>44444.93</v>
      </c>
      <c r="F90" s="101">
        <v>37144.904750000002</v>
      </c>
      <c r="G90" s="109">
        <f>F90/E90*100</f>
        <v>83.575122629285275</v>
      </c>
      <c r="H90" s="161"/>
    </row>
    <row r="91" spans="1:8" s="52" customFormat="1" ht="18" customHeight="1">
      <c r="A91" s="106"/>
      <c r="B91" s="106"/>
      <c r="C91" s="107" t="s">
        <v>212</v>
      </c>
      <c r="D91" s="99"/>
      <c r="E91" s="108">
        <v>0</v>
      </c>
      <c r="F91" s="101">
        <v>0</v>
      </c>
      <c r="G91" s="109"/>
      <c r="H91" s="163"/>
    </row>
    <row r="92" spans="1:8" s="12" customFormat="1" ht="18" customHeight="1">
      <c r="A92" s="105"/>
      <c r="B92" s="106" t="s">
        <v>71</v>
      </c>
      <c r="C92" s="107" t="s">
        <v>213</v>
      </c>
      <c r="D92" s="99" t="s">
        <v>208</v>
      </c>
      <c r="E92" s="101">
        <f>E93+E94+E95</f>
        <v>4600.0599999999995</v>
      </c>
      <c r="F92" s="101">
        <v>4190.7563399999999</v>
      </c>
      <c r="G92" s="109">
        <f>F92/E92*100</f>
        <v>91.10221040595124</v>
      </c>
      <c r="H92" s="161"/>
    </row>
    <row r="93" spans="1:8" s="28" customFormat="1" ht="18.75" hidden="1" customHeight="1" outlineLevel="1">
      <c r="A93" s="115"/>
      <c r="B93" s="115"/>
      <c r="C93" s="113" t="s">
        <v>4</v>
      </c>
      <c r="D93" s="99" t="s">
        <v>100</v>
      </c>
      <c r="E93" s="108">
        <v>800.01</v>
      </c>
      <c r="F93" s="101">
        <v>1006.25463</v>
      </c>
      <c r="G93" s="109">
        <f t="shared" ref="G93:G95" si="6">F93/E93*100</f>
        <v>125.78025649679378</v>
      </c>
      <c r="H93" s="162"/>
    </row>
    <row r="94" spans="1:8" s="28" customFormat="1" ht="18.75" hidden="1" customHeight="1" outlineLevel="1">
      <c r="A94" s="115"/>
      <c r="B94" s="115"/>
      <c r="C94" s="113" t="s">
        <v>17</v>
      </c>
      <c r="D94" s="99" t="s">
        <v>100</v>
      </c>
      <c r="E94" s="108">
        <v>1400.02</v>
      </c>
      <c r="F94" s="101">
        <v>1050.2089100000001</v>
      </c>
      <c r="G94" s="109">
        <f t="shared" si="6"/>
        <v>75.013850516421201</v>
      </c>
      <c r="H94" s="162"/>
    </row>
    <row r="95" spans="1:8" s="28" customFormat="1" ht="18.75" hidden="1" customHeight="1" outlineLevel="1">
      <c r="A95" s="115"/>
      <c r="B95" s="115"/>
      <c r="C95" s="113" t="s">
        <v>5</v>
      </c>
      <c r="D95" s="99" t="s">
        <v>100</v>
      </c>
      <c r="E95" s="108">
        <v>2400.0300000000002</v>
      </c>
      <c r="F95" s="101">
        <v>2134.2928000000002</v>
      </c>
      <c r="G95" s="109">
        <f t="shared" si="6"/>
        <v>88.927755069728292</v>
      </c>
      <c r="H95" s="162"/>
    </row>
    <row r="96" spans="1:8" s="28" customFormat="1" ht="18.75" hidden="1" customHeight="1" outlineLevel="1">
      <c r="A96" s="115"/>
      <c r="B96" s="115"/>
      <c r="C96" s="113" t="s">
        <v>36</v>
      </c>
      <c r="D96" s="99" t="s">
        <v>100</v>
      </c>
      <c r="E96" s="108"/>
      <c r="F96" s="101">
        <v>0</v>
      </c>
      <c r="G96" s="109"/>
      <c r="H96" s="162"/>
    </row>
    <row r="97" spans="1:9" s="12" customFormat="1" ht="21.75" customHeight="1" collapsed="1">
      <c r="A97" s="105"/>
      <c r="B97" s="106" t="s">
        <v>72</v>
      </c>
      <c r="C97" s="107" t="s">
        <v>6</v>
      </c>
      <c r="D97" s="99" t="s">
        <v>208</v>
      </c>
      <c r="E97" s="108">
        <v>0</v>
      </c>
      <c r="F97" s="101">
        <v>2372.5941800000001</v>
      </c>
      <c r="G97" s="101" t="s">
        <v>1</v>
      </c>
      <c r="H97" s="161"/>
      <c r="I97" s="12" t="s">
        <v>1</v>
      </c>
    </row>
    <row r="98" spans="1:9" s="28" customFormat="1" ht="16.5" hidden="1" customHeight="1" outlineLevel="1">
      <c r="A98" s="115"/>
      <c r="B98" s="115"/>
      <c r="C98" s="113" t="s">
        <v>24</v>
      </c>
      <c r="D98" s="99" t="s">
        <v>100</v>
      </c>
      <c r="E98" s="108"/>
      <c r="F98" s="101">
        <v>103.83036</v>
      </c>
      <c r="G98" s="109"/>
      <c r="H98" s="162"/>
    </row>
    <row r="99" spans="1:9" s="151" customFormat="1" ht="15" hidden="1" customHeight="1" outlineLevel="1">
      <c r="A99" s="115"/>
      <c r="B99" s="115"/>
      <c r="C99" s="113" t="s">
        <v>25</v>
      </c>
      <c r="D99" s="99" t="s">
        <v>100</v>
      </c>
      <c r="E99" s="108"/>
      <c r="F99" s="101">
        <v>2268.7638200000001</v>
      </c>
      <c r="G99" s="109"/>
      <c r="H99" s="162"/>
    </row>
    <row r="100" spans="1:9" s="55" customFormat="1" ht="18.75" customHeight="1" collapsed="1">
      <c r="A100" s="105"/>
      <c r="B100" s="106" t="s">
        <v>73</v>
      </c>
      <c r="C100" s="107" t="s">
        <v>214</v>
      </c>
      <c r="D100" s="99" t="s">
        <v>208</v>
      </c>
      <c r="E100" s="108">
        <v>830.36</v>
      </c>
      <c r="F100" s="101">
        <v>666.27227000000005</v>
      </c>
      <c r="G100" s="109">
        <f t="shared" ref="G100" si="7">F100/E100*100</f>
        <v>80.23896502721712</v>
      </c>
      <c r="H100" s="161"/>
    </row>
    <row r="101" spans="1:9" s="55" customFormat="1" ht="18.75" customHeight="1">
      <c r="A101" s="105"/>
      <c r="B101" s="106" t="s">
        <v>74</v>
      </c>
      <c r="C101" s="107" t="s">
        <v>199</v>
      </c>
      <c r="D101" s="99" t="s">
        <v>208</v>
      </c>
      <c r="E101" s="108">
        <v>0</v>
      </c>
      <c r="F101" s="101">
        <v>465.06218000000001</v>
      </c>
      <c r="G101" s="109" t="s">
        <v>1</v>
      </c>
      <c r="H101" s="161"/>
    </row>
    <row r="102" spans="1:9" s="69" customFormat="1" ht="18.75" customHeight="1">
      <c r="A102" s="116"/>
      <c r="B102" s="106" t="s">
        <v>75</v>
      </c>
      <c r="C102" s="107" t="s">
        <v>179</v>
      </c>
      <c r="D102" s="99" t="s">
        <v>208</v>
      </c>
      <c r="E102" s="108">
        <v>2610.56</v>
      </c>
      <c r="F102" s="101">
        <v>659.52003999999999</v>
      </c>
      <c r="G102" s="109">
        <f t="shared" ref="G102:G108" si="8">F102/E102*100</f>
        <v>25.263546518754598</v>
      </c>
      <c r="H102" s="154"/>
    </row>
    <row r="103" spans="1:9" s="55" customFormat="1" ht="18.75" customHeight="1">
      <c r="A103" s="105"/>
      <c r="B103" s="106" t="s">
        <v>76</v>
      </c>
      <c r="C103" s="107" t="s">
        <v>181</v>
      </c>
      <c r="D103" s="99" t="s">
        <v>208</v>
      </c>
      <c r="E103" s="108">
        <v>878.07</v>
      </c>
      <c r="F103" s="101">
        <v>419.25286</v>
      </c>
      <c r="G103" s="109">
        <f t="shared" si="8"/>
        <v>47.747088500916782</v>
      </c>
      <c r="H103" s="161"/>
    </row>
    <row r="104" spans="1:9" s="12" customFormat="1" ht="18.75" customHeight="1">
      <c r="A104" s="105"/>
      <c r="B104" s="106" t="s">
        <v>77</v>
      </c>
      <c r="C104" s="98" t="s">
        <v>215</v>
      </c>
      <c r="D104" s="99" t="s">
        <v>208</v>
      </c>
      <c r="E104" s="100">
        <f>E105+E108+E111+E113+E116</f>
        <v>27050.2</v>
      </c>
      <c r="F104" s="100">
        <f>F105+F108+F111+F113+F116</f>
        <v>32383.576890000004</v>
      </c>
      <c r="G104" s="125" t="s">
        <v>1</v>
      </c>
      <c r="H104" s="161"/>
    </row>
    <row r="105" spans="1:9" s="45" customFormat="1" ht="18.75" customHeight="1">
      <c r="A105" s="116"/>
      <c r="B105" s="106" t="s">
        <v>78</v>
      </c>
      <c r="C105" s="107" t="s">
        <v>216</v>
      </c>
      <c r="D105" s="99" t="s">
        <v>208</v>
      </c>
      <c r="E105" s="108">
        <v>568.36</v>
      </c>
      <c r="F105" s="101">
        <v>70.692019999999999</v>
      </c>
      <c r="G105" s="109">
        <f t="shared" si="8"/>
        <v>12.437894996129213</v>
      </c>
      <c r="H105" s="154"/>
    </row>
    <row r="106" spans="1:9" s="151" customFormat="1" ht="18.75" hidden="1" customHeight="1" outlineLevel="1">
      <c r="A106" s="115"/>
      <c r="B106" s="115"/>
      <c r="C106" s="113" t="s">
        <v>37</v>
      </c>
      <c r="D106" s="99" t="s">
        <v>100</v>
      </c>
      <c r="E106" s="108">
        <v>568.36</v>
      </c>
      <c r="F106" s="101">
        <v>70.692019999999999</v>
      </c>
      <c r="G106" s="109">
        <f t="shared" si="8"/>
        <v>12.437894996129213</v>
      </c>
      <c r="H106" s="162"/>
    </row>
    <row r="107" spans="1:9" s="29" customFormat="1" ht="18.75" hidden="1" customHeight="1" outlineLevel="1">
      <c r="A107" s="115"/>
      <c r="B107" s="115"/>
      <c r="C107" s="113" t="s">
        <v>22</v>
      </c>
      <c r="D107" s="99" t="s">
        <v>100</v>
      </c>
      <c r="E107" s="108"/>
      <c r="F107" s="101">
        <v>0</v>
      </c>
      <c r="G107" s="109"/>
      <c r="H107" s="162"/>
    </row>
    <row r="108" spans="1:9" s="55" customFormat="1" ht="18.75" customHeight="1" collapsed="1">
      <c r="A108" s="105"/>
      <c r="B108" s="106" t="s">
        <v>79</v>
      </c>
      <c r="C108" s="107" t="s">
        <v>217</v>
      </c>
      <c r="D108" s="99" t="s">
        <v>208</v>
      </c>
      <c r="E108" s="108">
        <v>789.15</v>
      </c>
      <c r="F108" s="101">
        <v>106.70658</v>
      </c>
      <c r="G108" s="109">
        <f t="shared" si="8"/>
        <v>13.521710701387571</v>
      </c>
      <c r="H108" s="161"/>
    </row>
    <row r="109" spans="1:9" s="70" customFormat="1" ht="18.75" hidden="1" customHeight="1" outlineLevel="1">
      <c r="A109" s="115"/>
      <c r="B109" s="115"/>
      <c r="C109" s="113" t="s">
        <v>2</v>
      </c>
      <c r="D109" s="99" t="s">
        <v>100</v>
      </c>
      <c r="E109" s="108"/>
      <c r="F109" s="101">
        <v>106.70658</v>
      </c>
      <c r="G109" s="109"/>
      <c r="H109" s="162"/>
    </row>
    <row r="110" spans="1:9" s="70" customFormat="1" ht="18.75" hidden="1" customHeight="1" outlineLevel="1">
      <c r="A110" s="115"/>
      <c r="B110" s="115"/>
      <c r="C110" s="113" t="s">
        <v>26</v>
      </c>
      <c r="D110" s="99" t="s">
        <v>100</v>
      </c>
      <c r="E110" s="108"/>
      <c r="F110" s="101">
        <v>0</v>
      </c>
      <c r="G110" s="109"/>
      <c r="H110" s="162"/>
    </row>
    <row r="111" spans="1:9" s="59" customFormat="1" ht="30" customHeight="1" collapsed="1">
      <c r="A111" s="105"/>
      <c r="B111" s="106" t="s">
        <v>80</v>
      </c>
      <c r="C111" s="107" t="s">
        <v>218</v>
      </c>
      <c r="D111" s="99" t="s">
        <v>208</v>
      </c>
      <c r="E111" s="108">
        <v>21795.08</v>
      </c>
      <c r="F111" s="101">
        <v>27713.808000000001</v>
      </c>
      <c r="G111" s="109">
        <f t="shared" ref="G111" si="9">F111/E111*100</f>
        <v>127.15625728375394</v>
      </c>
      <c r="H111" s="161"/>
    </row>
    <row r="112" spans="1:9" s="11" customFormat="1" ht="18.75" customHeight="1">
      <c r="A112" s="105"/>
      <c r="B112" s="106" t="s">
        <v>81</v>
      </c>
      <c r="C112" s="107" t="s">
        <v>219</v>
      </c>
      <c r="D112" s="99" t="s">
        <v>208</v>
      </c>
      <c r="E112" s="108"/>
      <c r="F112" s="101">
        <v>0</v>
      </c>
      <c r="G112" s="109" t="s">
        <v>1</v>
      </c>
      <c r="H112" s="161"/>
    </row>
    <row r="113" spans="1:8" s="59" customFormat="1" ht="18.75" customHeight="1">
      <c r="A113" s="105"/>
      <c r="B113" s="106" t="s">
        <v>82</v>
      </c>
      <c r="C113" s="107" t="s">
        <v>220</v>
      </c>
      <c r="D113" s="99" t="s">
        <v>208</v>
      </c>
      <c r="E113" s="108">
        <v>3048.03</v>
      </c>
      <c r="F113" s="101">
        <v>3232.3270000000002</v>
      </c>
      <c r="G113" s="109">
        <f t="shared" ref="G113" si="10">F113/E113*100</f>
        <v>106.04642998920615</v>
      </c>
      <c r="H113" s="161"/>
    </row>
    <row r="114" spans="1:8" s="12" customFormat="1" ht="18.75" customHeight="1">
      <c r="A114" s="105"/>
      <c r="B114" s="106" t="s">
        <v>83</v>
      </c>
      <c r="C114" s="107" t="s">
        <v>221</v>
      </c>
      <c r="D114" s="99" t="s">
        <v>208</v>
      </c>
      <c r="E114" s="108">
        <v>0</v>
      </c>
      <c r="F114" s="101">
        <v>0</v>
      </c>
      <c r="G114" s="109" t="s">
        <v>1</v>
      </c>
      <c r="H114" s="161"/>
    </row>
    <row r="115" spans="1:8" s="11" customFormat="1" ht="18.75" customHeight="1">
      <c r="A115" s="105"/>
      <c r="B115" s="106" t="s">
        <v>84</v>
      </c>
      <c r="C115" s="107" t="s">
        <v>222</v>
      </c>
      <c r="D115" s="99" t="s">
        <v>208</v>
      </c>
      <c r="E115" s="108">
        <v>0</v>
      </c>
      <c r="F115" s="101">
        <v>0</v>
      </c>
      <c r="G115" s="109" t="s">
        <v>1</v>
      </c>
      <c r="H115" s="161"/>
    </row>
    <row r="116" spans="1:8" s="59" customFormat="1" ht="18" customHeight="1">
      <c r="A116" s="105"/>
      <c r="B116" s="106" t="s">
        <v>85</v>
      </c>
      <c r="C116" s="107" t="s">
        <v>223</v>
      </c>
      <c r="D116" s="99" t="s">
        <v>208</v>
      </c>
      <c r="E116" s="108">
        <v>849.58</v>
      </c>
      <c r="F116" s="101">
        <v>1260.0432900000001</v>
      </c>
      <c r="G116" s="109">
        <f t="shared" ref="G116:G118" si="11">F116/E116*100</f>
        <v>148.3136714611926</v>
      </c>
      <c r="H116" s="161"/>
    </row>
    <row r="117" spans="1:8" s="11" customFormat="1" ht="18" customHeight="1">
      <c r="A117" s="105"/>
      <c r="B117" s="106" t="s">
        <v>86</v>
      </c>
      <c r="C117" s="98" t="s">
        <v>224</v>
      </c>
      <c r="D117" s="99" t="s">
        <v>208</v>
      </c>
      <c r="E117" s="100">
        <f>E118+E131+E132+E136+E138+E144+E145+E146+E148+E151</f>
        <v>19018.324999999997</v>
      </c>
      <c r="F117" s="100">
        <f>F118+F131+F132+F136+F138+F144+F146+F148+F152+F137+F127+F128+F151</f>
        <v>12191.73554</v>
      </c>
      <c r="G117" s="109" t="s">
        <v>1</v>
      </c>
      <c r="H117" s="161"/>
    </row>
    <row r="118" spans="1:8" s="11" customFormat="1" ht="18" customHeight="1">
      <c r="A118" s="105"/>
      <c r="B118" s="106" t="s">
        <v>87</v>
      </c>
      <c r="C118" s="107" t="s">
        <v>225</v>
      </c>
      <c r="D118" s="99" t="s">
        <v>208</v>
      </c>
      <c r="E118" s="108">
        <v>781.16</v>
      </c>
      <c r="F118" s="101">
        <v>171.11707999999999</v>
      </c>
      <c r="G118" s="109">
        <f t="shared" si="11"/>
        <v>21.905509754723742</v>
      </c>
      <c r="H118" s="161"/>
    </row>
    <row r="119" spans="1:8" s="29" customFormat="1" ht="18" hidden="1" customHeight="1" outlineLevel="1">
      <c r="A119" s="115"/>
      <c r="B119" s="115"/>
      <c r="C119" s="113" t="s">
        <v>18</v>
      </c>
      <c r="D119" s="99" t="s">
        <v>100</v>
      </c>
      <c r="E119" s="108"/>
      <c r="F119" s="101">
        <v>133.14859999999999</v>
      </c>
      <c r="G119" s="109"/>
      <c r="H119" s="162"/>
    </row>
    <row r="120" spans="1:8" s="28" customFormat="1" ht="18" hidden="1" customHeight="1" outlineLevel="1">
      <c r="A120" s="115"/>
      <c r="B120" s="115"/>
      <c r="C120" s="113" t="s">
        <v>32</v>
      </c>
      <c r="D120" s="99" t="s">
        <v>100</v>
      </c>
      <c r="E120" s="108"/>
      <c r="F120" s="101">
        <v>0</v>
      </c>
      <c r="G120" s="109"/>
      <c r="H120" s="162"/>
    </row>
    <row r="121" spans="1:8" s="29" customFormat="1" ht="18" hidden="1" customHeight="1" outlineLevel="1">
      <c r="A121" s="115"/>
      <c r="B121" s="115"/>
      <c r="C121" s="113" t="s">
        <v>19</v>
      </c>
      <c r="D121" s="99" t="s">
        <v>100</v>
      </c>
      <c r="E121" s="108"/>
      <c r="F121" s="101">
        <v>0</v>
      </c>
      <c r="G121" s="109"/>
      <c r="H121" s="162"/>
    </row>
    <row r="122" spans="1:8" s="28" customFormat="1" ht="18" hidden="1" customHeight="1" outlineLevel="1">
      <c r="A122" s="115"/>
      <c r="B122" s="115"/>
      <c r="C122" s="113" t="s">
        <v>110</v>
      </c>
      <c r="D122" s="99" t="s">
        <v>100</v>
      </c>
      <c r="E122" s="108"/>
      <c r="F122" s="101">
        <v>0</v>
      </c>
      <c r="G122" s="109"/>
      <c r="H122" s="162"/>
    </row>
    <row r="123" spans="1:8" s="29" customFormat="1" ht="18" hidden="1" customHeight="1" outlineLevel="1">
      <c r="A123" s="115"/>
      <c r="B123" s="115"/>
      <c r="C123" s="113" t="s">
        <v>20</v>
      </c>
      <c r="D123" s="99" t="s">
        <v>100</v>
      </c>
      <c r="E123" s="108"/>
      <c r="F123" s="101">
        <v>37.96848</v>
      </c>
      <c r="G123" s="109"/>
      <c r="H123" s="162"/>
    </row>
    <row r="124" spans="1:8" s="28" customFormat="1" ht="18" hidden="1" customHeight="1" outlineLevel="1">
      <c r="A124" s="115"/>
      <c r="B124" s="115"/>
      <c r="C124" s="113" t="s">
        <v>31</v>
      </c>
      <c r="D124" s="99" t="s">
        <v>100</v>
      </c>
      <c r="E124" s="108"/>
      <c r="F124" s="101">
        <v>0</v>
      </c>
      <c r="G124" s="109"/>
      <c r="H124" s="162"/>
    </row>
    <row r="125" spans="1:8" s="29" customFormat="1" ht="18" hidden="1" customHeight="1" outlineLevel="1">
      <c r="A125" s="115"/>
      <c r="B125" s="115"/>
      <c r="C125" s="113" t="s">
        <v>33</v>
      </c>
      <c r="D125" s="99" t="s">
        <v>100</v>
      </c>
      <c r="E125" s="108"/>
      <c r="F125" s="101">
        <v>0</v>
      </c>
      <c r="G125" s="109"/>
      <c r="H125" s="162"/>
    </row>
    <row r="126" spans="1:8" s="28" customFormat="1" ht="18" hidden="1" customHeight="1" outlineLevel="1">
      <c r="A126" s="115"/>
      <c r="B126" s="115"/>
      <c r="C126" s="113" t="s">
        <v>140</v>
      </c>
      <c r="D126" s="99" t="s">
        <v>100</v>
      </c>
      <c r="E126" s="108"/>
      <c r="F126" s="101">
        <v>0</v>
      </c>
      <c r="G126" s="109">
        <v>0</v>
      </c>
      <c r="H126" s="162"/>
    </row>
    <row r="127" spans="1:8" s="74" customFormat="1" ht="18" customHeight="1" collapsed="1">
      <c r="A127" s="106"/>
      <c r="B127" s="106" t="s">
        <v>88</v>
      </c>
      <c r="C127" s="107" t="s">
        <v>226</v>
      </c>
      <c r="D127" s="99" t="s">
        <v>208</v>
      </c>
      <c r="E127" s="108">
        <v>0</v>
      </c>
      <c r="F127" s="101">
        <v>911.89631999999995</v>
      </c>
      <c r="G127" s="109" t="s">
        <v>1</v>
      </c>
      <c r="H127" s="163"/>
    </row>
    <row r="128" spans="1:8" s="11" customFormat="1" ht="18" customHeight="1">
      <c r="A128" s="105"/>
      <c r="B128" s="106" t="s">
        <v>89</v>
      </c>
      <c r="C128" s="107" t="s">
        <v>227</v>
      </c>
      <c r="D128" s="99" t="s">
        <v>208</v>
      </c>
      <c r="E128" s="108">
        <v>15723.96</v>
      </c>
      <c r="F128" s="101">
        <v>5036.9534400000002</v>
      </c>
      <c r="G128" s="109">
        <f t="shared" ref="G128" si="12">F128/E128*100</f>
        <v>32.033619012004607</v>
      </c>
      <c r="H128" s="161"/>
    </row>
    <row r="129" spans="1:8" s="70" customFormat="1" ht="18" hidden="1" customHeight="1" outlineLevel="1">
      <c r="A129" s="115"/>
      <c r="B129" s="115"/>
      <c r="C129" s="113" t="s">
        <v>108</v>
      </c>
      <c r="D129" s="99"/>
      <c r="E129" s="108">
        <v>0</v>
      </c>
      <c r="F129" s="101">
        <v>4960.4534400000002</v>
      </c>
      <c r="G129" s="109"/>
      <c r="H129" s="162"/>
    </row>
    <row r="130" spans="1:8" s="70" customFormat="1" ht="18" hidden="1" customHeight="1" outlineLevel="1">
      <c r="A130" s="115"/>
      <c r="B130" s="115"/>
      <c r="C130" s="113" t="s">
        <v>109</v>
      </c>
      <c r="D130" s="99"/>
      <c r="E130" s="108"/>
      <c r="F130" s="101">
        <v>76.5</v>
      </c>
      <c r="G130" s="109"/>
      <c r="H130" s="162"/>
    </row>
    <row r="131" spans="1:8" s="74" customFormat="1" ht="18" customHeight="1" collapsed="1">
      <c r="A131" s="106"/>
      <c r="B131" s="106" t="s">
        <v>90</v>
      </c>
      <c r="C131" s="107" t="s">
        <v>228</v>
      </c>
      <c r="D131" s="99" t="s">
        <v>208</v>
      </c>
      <c r="E131" s="108">
        <v>1294.06</v>
      </c>
      <c r="F131" s="101">
        <v>420.01844999999997</v>
      </c>
      <c r="G131" s="109">
        <f t="shared" ref="G131:G132" si="13">F131/E131*100</f>
        <v>32.457416966755794</v>
      </c>
      <c r="H131" s="163"/>
    </row>
    <row r="132" spans="1:8" s="31" customFormat="1" ht="18" customHeight="1">
      <c r="A132" s="106"/>
      <c r="B132" s="106" t="s">
        <v>91</v>
      </c>
      <c r="C132" s="107" t="s">
        <v>229</v>
      </c>
      <c r="D132" s="99" t="s">
        <v>208</v>
      </c>
      <c r="E132" s="108">
        <v>664.26</v>
      </c>
      <c r="F132" s="101">
        <v>192.70263</v>
      </c>
      <c r="G132" s="109">
        <f t="shared" si="13"/>
        <v>29.010121036943364</v>
      </c>
      <c r="H132" s="163"/>
    </row>
    <row r="133" spans="1:8" s="29" customFormat="1" ht="18" hidden="1" customHeight="1" outlineLevel="1">
      <c r="A133" s="115"/>
      <c r="B133" s="115"/>
      <c r="C133" s="113" t="s">
        <v>29</v>
      </c>
      <c r="D133" s="99"/>
      <c r="E133" s="108"/>
      <c r="F133" s="101">
        <v>0</v>
      </c>
      <c r="G133" s="109"/>
      <c r="H133" s="162"/>
    </row>
    <row r="134" spans="1:8" s="29" customFormat="1" ht="18" hidden="1" customHeight="1" outlineLevel="1">
      <c r="A134" s="115"/>
      <c r="B134" s="115"/>
      <c r="C134" s="113" t="s">
        <v>0</v>
      </c>
      <c r="D134" s="99"/>
      <c r="E134" s="108"/>
      <c r="F134" s="101">
        <v>36.560670000000002</v>
      </c>
      <c r="G134" s="109"/>
      <c r="H134" s="162"/>
    </row>
    <row r="135" spans="1:8" s="29" customFormat="1" ht="18" hidden="1" customHeight="1" outlineLevel="1">
      <c r="A135" s="115"/>
      <c r="B135" s="115"/>
      <c r="C135" s="113" t="s">
        <v>113</v>
      </c>
      <c r="D135" s="99"/>
      <c r="E135" s="108"/>
      <c r="F135" s="101">
        <v>156.14196000000001</v>
      </c>
      <c r="G135" s="109"/>
      <c r="H135" s="162"/>
    </row>
    <row r="136" spans="1:8" s="152" customFormat="1" ht="41.25" customHeight="1" collapsed="1">
      <c r="A136" s="126"/>
      <c r="B136" s="126" t="s">
        <v>92</v>
      </c>
      <c r="C136" s="107" t="s">
        <v>230</v>
      </c>
      <c r="D136" s="99" t="s">
        <v>208</v>
      </c>
      <c r="E136" s="108">
        <v>9997.3700000000008</v>
      </c>
      <c r="F136" s="101">
        <v>1705.97496</v>
      </c>
      <c r="G136" s="109">
        <f t="shared" ref="G136" si="14">F136/E136*100</f>
        <v>17.064237494461043</v>
      </c>
      <c r="H136" s="163"/>
    </row>
    <row r="137" spans="1:8" s="75" customFormat="1" ht="43.5" customHeight="1">
      <c r="A137" s="126"/>
      <c r="B137" s="126"/>
      <c r="C137" s="107" t="s">
        <v>231</v>
      </c>
      <c r="D137" s="99" t="s">
        <v>208</v>
      </c>
      <c r="E137" s="108">
        <v>0</v>
      </c>
      <c r="F137" s="101">
        <v>1141.79233</v>
      </c>
      <c r="G137" s="109"/>
      <c r="H137" s="163"/>
    </row>
    <row r="138" spans="1:8" s="11" customFormat="1" ht="18" customHeight="1">
      <c r="A138" s="105"/>
      <c r="B138" s="106" t="s">
        <v>93</v>
      </c>
      <c r="C138" s="107" t="s">
        <v>232</v>
      </c>
      <c r="D138" s="99" t="s">
        <v>208</v>
      </c>
      <c r="E138" s="108">
        <v>1211.53</v>
      </c>
      <c r="F138" s="101">
        <v>653.26309000000003</v>
      </c>
      <c r="G138" s="109">
        <f t="shared" ref="G138" si="15">F138/E138*100</f>
        <v>53.920504651143595</v>
      </c>
      <c r="H138" s="161"/>
    </row>
    <row r="139" spans="1:8" s="29" customFormat="1" ht="18" hidden="1" customHeight="1" outlineLevel="1">
      <c r="A139" s="115"/>
      <c r="B139" s="115"/>
      <c r="C139" s="113" t="s">
        <v>21</v>
      </c>
      <c r="D139" s="99" t="s">
        <v>100</v>
      </c>
      <c r="E139" s="108"/>
      <c r="F139" s="101">
        <v>166.29897</v>
      </c>
      <c r="G139" s="109"/>
      <c r="H139" s="162"/>
    </row>
    <row r="140" spans="1:8" s="151" customFormat="1" ht="18" hidden="1" customHeight="1" outlineLevel="1">
      <c r="A140" s="115"/>
      <c r="B140" s="115"/>
      <c r="C140" s="113" t="s">
        <v>27</v>
      </c>
      <c r="D140" s="99" t="s">
        <v>100</v>
      </c>
      <c r="E140" s="108"/>
      <c r="F140" s="101">
        <v>418.93414999999999</v>
      </c>
      <c r="G140" s="109"/>
      <c r="H140" s="162"/>
    </row>
    <row r="141" spans="1:8" s="29" customFormat="1" ht="18" hidden="1" customHeight="1" outlineLevel="1">
      <c r="A141" s="115" t="s">
        <v>1</v>
      </c>
      <c r="B141" s="115"/>
      <c r="C141" s="113" t="s">
        <v>30</v>
      </c>
      <c r="D141" s="99" t="s">
        <v>100</v>
      </c>
      <c r="E141" s="108"/>
      <c r="F141" s="101">
        <v>19.739529999999998</v>
      </c>
      <c r="G141" s="109"/>
      <c r="H141" s="162"/>
    </row>
    <row r="142" spans="1:8" s="29" customFormat="1" ht="18" hidden="1" customHeight="1" outlineLevel="1">
      <c r="A142" s="115"/>
      <c r="B142" s="115"/>
      <c r="C142" s="113" t="s">
        <v>117</v>
      </c>
      <c r="D142" s="99" t="s">
        <v>100</v>
      </c>
      <c r="E142" s="108"/>
      <c r="F142" s="101">
        <v>26.774819999999998</v>
      </c>
      <c r="G142" s="109"/>
      <c r="H142" s="162"/>
    </row>
    <row r="143" spans="1:8" s="29" customFormat="1" ht="18" hidden="1" customHeight="1" outlineLevel="1">
      <c r="A143" s="115"/>
      <c r="B143" s="115"/>
      <c r="C143" s="113" t="s">
        <v>107</v>
      </c>
      <c r="D143" s="99" t="s">
        <v>100</v>
      </c>
      <c r="E143" s="108"/>
      <c r="F143" s="101">
        <v>21.515619999999998</v>
      </c>
      <c r="G143" s="109"/>
      <c r="H143" s="162"/>
    </row>
    <row r="144" spans="1:8" s="28" customFormat="1" ht="18" customHeight="1" collapsed="1">
      <c r="A144" s="115"/>
      <c r="B144" s="115" t="s">
        <v>94</v>
      </c>
      <c r="C144" s="107" t="s">
        <v>233</v>
      </c>
      <c r="D144" s="99" t="s">
        <v>208</v>
      </c>
      <c r="E144" s="108">
        <v>399.46</v>
      </c>
      <c r="F144" s="101">
        <v>186.10629</v>
      </c>
      <c r="G144" s="109">
        <f t="shared" ref="G144" si="16">F144/E144*100</f>
        <v>46.589468282180945</v>
      </c>
      <c r="H144" s="162"/>
    </row>
    <row r="145" spans="1:8" s="29" customFormat="1" ht="18" customHeight="1">
      <c r="A145" s="115"/>
      <c r="B145" s="115" t="s">
        <v>95</v>
      </c>
      <c r="C145" s="107" t="s">
        <v>7</v>
      </c>
      <c r="D145" s="99" t="s">
        <v>208</v>
      </c>
      <c r="E145" s="108">
        <v>2375.69</v>
      </c>
      <c r="F145" s="101">
        <v>0</v>
      </c>
      <c r="G145" s="109" t="s">
        <v>1</v>
      </c>
      <c r="H145" s="162"/>
    </row>
    <row r="146" spans="1:8" s="29" customFormat="1" ht="18" customHeight="1">
      <c r="A146" s="115"/>
      <c r="B146" s="115" t="s">
        <v>96</v>
      </c>
      <c r="C146" s="107" t="s">
        <v>234</v>
      </c>
      <c r="D146" s="99" t="s">
        <v>208</v>
      </c>
      <c r="E146" s="108">
        <v>930.53</v>
      </c>
      <c r="F146" s="101">
        <v>0</v>
      </c>
      <c r="G146" s="109">
        <f t="shared" ref="G146" si="17">F146/E146*100</f>
        <v>0</v>
      </c>
      <c r="H146" s="162"/>
    </row>
    <row r="147" spans="1:8" s="28" customFormat="1" ht="18" customHeight="1">
      <c r="A147" s="115"/>
      <c r="B147" s="115" t="s">
        <v>97</v>
      </c>
      <c r="C147" s="107" t="s">
        <v>235</v>
      </c>
      <c r="D147" s="99" t="s">
        <v>208</v>
      </c>
      <c r="E147" s="108"/>
      <c r="F147" s="101">
        <v>0</v>
      </c>
      <c r="G147" s="109" t="s">
        <v>1</v>
      </c>
      <c r="H147" s="162"/>
    </row>
    <row r="148" spans="1:8" s="73" customFormat="1" ht="18" customHeight="1">
      <c r="A148" s="115"/>
      <c r="B148" s="115" t="s">
        <v>98</v>
      </c>
      <c r="C148" s="107" t="s">
        <v>236</v>
      </c>
      <c r="D148" s="99" t="s">
        <v>208</v>
      </c>
      <c r="E148" s="108">
        <v>1059.53</v>
      </c>
      <c r="F148" s="101">
        <v>543.05355999999995</v>
      </c>
      <c r="G148" s="109">
        <f t="shared" ref="G148" si="18">F148/E148*100</f>
        <v>51.254193840665195</v>
      </c>
      <c r="H148" s="162"/>
    </row>
    <row r="149" spans="1:8" s="28" customFormat="1" ht="18" hidden="1" customHeight="1" outlineLevel="1">
      <c r="A149" s="115"/>
      <c r="B149" s="115"/>
      <c r="C149" s="113" t="s">
        <v>128</v>
      </c>
      <c r="D149" s="99" t="s">
        <v>100</v>
      </c>
      <c r="E149" s="108">
        <v>1059.53</v>
      </c>
      <c r="F149" s="101">
        <v>543.05355999999995</v>
      </c>
      <c r="G149" s="109"/>
      <c r="H149" s="162"/>
    </row>
    <row r="150" spans="1:8" s="28" customFormat="1" ht="18" hidden="1" customHeight="1" outlineLevel="1">
      <c r="A150" s="115"/>
      <c r="B150" s="115"/>
      <c r="C150" s="113" t="s">
        <v>35</v>
      </c>
      <c r="D150" s="99" t="s">
        <v>100</v>
      </c>
      <c r="E150" s="108"/>
      <c r="F150" s="101">
        <v>0</v>
      </c>
      <c r="G150" s="109"/>
      <c r="H150" s="162"/>
    </row>
    <row r="151" spans="1:8" s="25" customFormat="1" ht="18" customHeight="1" collapsed="1">
      <c r="A151" s="127"/>
      <c r="B151" s="127" t="s">
        <v>99</v>
      </c>
      <c r="C151" s="107" t="s">
        <v>237</v>
      </c>
      <c r="D151" s="99" t="s">
        <v>208</v>
      </c>
      <c r="E151" s="108">
        <v>304.73500000000001</v>
      </c>
      <c r="F151" s="101">
        <v>0</v>
      </c>
      <c r="G151" s="124">
        <f>F151/E151*100</f>
        <v>0</v>
      </c>
      <c r="H151" s="168"/>
    </row>
    <row r="152" spans="1:8" s="8" customFormat="1" ht="18" customHeight="1">
      <c r="A152" s="103"/>
      <c r="B152" s="104"/>
      <c r="C152" s="129" t="s">
        <v>238</v>
      </c>
      <c r="D152" s="99" t="s">
        <v>208</v>
      </c>
      <c r="E152" s="108">
        <v>0</v>
      </c>
      <c r="F152" s="101">
        <v>1228.8573899999999</v>
      </c>
      <c r="G152" s="124"/>
      <c r="H152" s="167"/>
    </row>
    <row r="153" spans="1:8" s="46" customFormat="1" ht="18" hidden="1" customHeight="1" outlineLevel="1">
      <c r="A153" s="130"/>
      <c r="B153" s="131"/>
      <c r="C153" s="123" t="s">
        <v>28</v>
      </c>
      <c r="D153" s="118" t="s">
        <v>100</v>
      </c>
      <c r="E153" s="119"/>
      <c r="F153" s="101">
        <v>83.685540000000003</v>
      </c>
      <c r="G153" s="121"/>
      <c r="H153" s="169"/>
    </row>
    <row r="154" spans="1:8" s="11" customFormat="1" ht="18" hidden="1" customHeight="1" outlineLevel="1">
      <c r="A154" s="105"/>
      <c r="B154" s="106"/>
      <c r="C154" s="107" t="s">
        <v>114</v>
      </c>
      <c r="D154" s="99"/>
      <c r="E154" s="108"/>
      <c r="F154" s="101"/>
      <c r="G154" s="124"/>
      <c r="H154" s="161"/>
    </row>
    <row r="155" spans="1:8" s="9" customFormat="1" ht="18" hidden="1" customHeight="1" outlineLevel="1">
      <c r="A155" s="116"/>
      <c r="B155" s="117"/>
      <c r="C155" s="123" t="s">
        <v>105</v>
      </c>
      <c r="D155" s="118" t="s">
        <v>100</v>
      </c>
      <c r="E155" s="119"/>
      <c r="F155" s="101">
        <v>206.34527</v>
      </c>
      <c r="G155" s="121"/>
      <c r="H155" s="154"/>
    </row>
    <row r="156" spans="1:8" s="155" customFormat="1" ht="18" hidden="1" customHeight="1" outlineLevel="1">
      <c r="A156" s="116"/>
      <c r="B156" s="117"/>
      <c r="C156" s="123" t="s">
        <v>3</v>
      </c>
      <c r="D156" s="118" t="s">
        <v>100</v>
      </c>
      <c r="E156" s="119"/>
      <c r="F156" s="101">
        <v>38.899929999999998</v>
      </c>
      <c r="G156" s="121"/>
      <c r="H156" s="154"/>
    </row>
    <row r="157" spans="1:8" s="9" customFormat="1" ht="18" hidden="1" customHeight="1" outlineLevel="1">
      <c r="A157" s="116"/>
      <c r="B157" s="117"/>
      <c r="C157" s="123" t="s">
        <v>149</v>
      </c>
      <c r="D157" s="118" t="s">
        <v>100</v>
      </c>
      <c r="E157" s="119"/>
      <c r="F157" s="101">
        <v>0</v>
      </c>
      <c r="G157" s="121"/>
      <c r="H157" s="154"/>
    </row>
    <row r="158" spans="1:8" s="9" customFormat="1" ht="18" hidden="1" customHeight="1" outlineLevel="1">
      <c r="A158" s="116"/>
      <c r="B158" s="117"/>
      <c r="C158" s="123" t="s">
        <v>152</v>
      </c>
      <c r="D158" s="118" t="s">
        <v>100</v>
      </c>
      <c r="E158" s="119"/>
      <c r="F158" s="101">
        <v>0</v>
      </c>
      <c r="G158" s="121"/>
      <c r="H158" s="154"/>
    </row>
    <row r="159" spans="1:8" s="9" customFormat="1" ht="18" hidden="1" customHeight="1" outlineLevel="1">
      <c r="A159" s="116"/>
      <c r="B159" s="117"/>
      <c r="C159" s="123" t="s">
        <v>153</v>
      </c>
      <c r="D159" s="118" t="s">
        <v>100</v>
      </c>
      <c r="E159" s="119"/>
      <c r="F159" s="101">
        <v>0</v>
      </c>
      <c r="G159" s="121"/>
      <c r="H159" s="154"/>
    </row>
    <row r="160" spans="1:8" s="9" customFormat="1" ht="18" hidden="1" customHeight="1" outlineLevel="1">
      <c r="A160" s="116"/>
      <c r="B160" s="117"/>
      <c r="C160" s="123" t="s">
        <v>131</v>
      </c>
      <c r="D160" s="118" t="s">
        <v>100</v>
      </c>
      <c r="E160" s="119"/>
      <c r="F160" s="101">
        <v>0</v>
      </c>
      <c r="G160" s="121"/>
      <c r="H160" s="154"/>
    </row>
    <row r="161" spans="1:8" s="9" customFormat="1" ht="18" hidden="1" customHeight="1" outlineLevel="1">
      <c r="A161" s="116"/>
      <c r="B161" s="117"/>
      <c r="C161" s="123" t="s">
        <v>126</v>
      </c>
      <c r="D161" s="118" t="s">
        <v>100</v>
      </c>
      <c r="E161" s="119"/>
      <c r="F161" s="101">
        <v>420.64238999999998</v>
      </c>
      <c r="G161" s="121"/>
      <c r="H161" s="154"/>
    </row>
    <row r="162" spans="1:8" s="9" customFormat="1" ht="18" hidden="1" customHeight="1" outlineLevel="1">
      <c r="A162" s="116"/>
      <c r="B162" s="117"/>
      <c r="C162" s="123" t="s">
        <v>133</v>
      </c>
      <c r="D162" s="118" t="s">
        <v>100</v>
      </c>
      <c r="E162" s="119"/>
      <c r="F162" s="101">
        <v>0</v>
      </c>
      <c r="G162" s="121"/>
      <c r="H162" s="154"/>
    </row>
    <row r="163" spans="1:8" s="9" customFormat="1" ht="18" hidden="1" customHeight="1" outlineLevel="1">
      <c r="A163" s="116"/>
      <c r="B163" s="117"/>
      <c r="C163" s="123" t="s">
        <v>134</v>
      </c>
      <c r="D163" s="118" t="s">
        <v>100</v>
      </c>
      <c r="E163" s="119"/>
      <c r="F163" s="101">
        <v>306</v>
      </c>
      <c r="G163" s="121"/>
      <c r="H163" s="154"/>
    </row>
    <row r="164" spans="1:8" s="9" customFormat="1" ht="18" hidden="1" customHeight="1" outlineLevel="1">
      <c r="A164" s="116"/>
      <c r="B164" s="117"/>
      <c r="C164" s="123" t="s">
        <v>135</v>
      </c>
      <c r="D164" s="118" t="s">
        <v>100</v>
      </c>
      <c r="E164" s="119"/>
      <c r="F164" s="101">
        <v>96.784260000000003</v>
      </c>
      <c r="G164" s="121"/>
      <c r="H164" s="154"/>
    </row>
    <row r="165" spans="1:8" s="9" customFormat="1" ht="18" hidden="1" customHeight="1" outlineLevel="1">
      <c r="A165" s="116"/>
      <c r="B165" s="117"/>
      <c r="C165" s="123" t="s">
        <v>141</v>
      </c>
      <c r="D165" s="118" t="s">
        <v>100</v>
      </c>
      <c r="E165" s="119"/>
      <c r="F165" s="101">
        <v>76.5</v>
      </c>
      <c r="G165" s="121"/>
      <c r="H165" s="154"/>
    </row>
    <row r="166" spans="1:8" s="9" customFormat="1" ht="18" hidden="1" customHeight="1" outlineLevel="1">
      <c r="A166" s="116"/>
      <c r="B166" s="117"/>
      <c r="C166" s="123" t="s">
        <v>145</v>
      </c>
      <c r="D166" s="118" t="s">
        <v>100</v>
      </c>
      <c r="E166" s="119"/>
      <c r="F166" s="101">
        <v>0</v>
      </c>
      <c r="G166" s="121"/>
      <c r="H166" s="154"/>
    </row>
    <row r="167" spans="1:8" s="9" customFormat="1" ht="18" hidden="1" customHeight="1" outlineLevel="1">
      <c r="A167" s="116"/>
      <c r="B167" s="117"/>
      <c r="C167" s="123" t="s">
        <v>147</v>
      </c>
      <c r="D167" s="118" t="s">
        <v>100</v>
      </c>
      <c r="E167" s="119"/>
      <c r="F167" s="101">
        <v>0</v>
      </c>
      <c r="G167" s="121"/>
      <c r="H167" s="154"/>
    </row>
    <row r="168" spans="1:8" s="9" customFormat="1" ht="18" hidden="1" customHeight="1" outlineLevel="1">
      <c r="A168" s="116"/>
      <c r="B168" s="117"/>
      <c r="C168" s="123" t="s">
        <v>146</v>
      </c>
      <c r="D168" s="118" t="s">
        <v>100</v>
      </c>
      <c r="E168" s="119"/>
      <c r="F168" s="101">
        <v>0</v>
      </c>
      <c r="G168" s="121"/>
      <c r="H168" s="154"/>
    </row>
    <row r="169" spans="1:8" s="9" customFormat="1" ht="18" hidden="1" customHeight="1" outlineLevel="1">
      <c r="A169" s="116"/>
      <c r="B169" s="117"/>
      <c r="C169" s="120" t="s">
        <v>132</v>
      </c>
      <c r="D169" s="118" t="s">
        <v>100</v>
      </c>
      <c r="E169" s="119"/>
      <c r="F169" s="101">
        <v>0</v>
      </c>
      <c r="G169" s="121"/>
      <c r="H169" s="154"/>
    </row>
    <row r="170" spans="1:8" s="7" customFormat="1" ht="19.5" customHeight="1" collapsed="1">
      <c r="A170" s="95"/>
      <c r="B170" s="132"/>
      <c r="C170" s="98" t="s">
        <v>239</v>
      </c>
      <c r="D170" s="99" t="s">
        <v>208</v>
      </c>
      <c r="E170" s="100">
        <f>E13+E64+E88</f>
        <v>1214247.825</v>
      </c>
      <c r="F170" s="100">
        <f>F13+F64+F88</f>
        <v>673897.42467999994</v>
      </c>
      <c r="G170" s="124" t="s">
        <v>1</v>
      </c>
      <c r="H170" s="170" t="s">
        <v>1</v>
      </c>
    </row>
    <row r="171" spans="1:8" s="11" customFormat="1" ht="21.75" customHeight="1">
      <c r="A171" s="105"/>
      <c r="B171" s="132" t="s">
        <v>1</v>
      </c>
      <c r="C171" s="98" t="s">
        <v>240</v>
      </c>
      <c r="D171" s="99" t="s">
        <v>208</v>
      </c>
      <c r="E171" s="108">
        <f>E173-E170</f>
        <v>0</v>
      </c>
      <c r="F171" s="108">
        <v>0</v>
      </c>
      <c r="G171" s="124"/>
      <c r="H171" s="161"/>
    </row>
    <row r="172" spans="1:8" s="11" customFormat="1" ht="21.75" customHeight="1">
      <c r="A172" s="105"/>
      <c r="B172" s="132"/>
      <c r="C172" s="98" t="s">
        <v>241</v>
      </c>
      <c r="D172" s="99"/>
      <c r="E172" s="108">
        <v>2302945</v>
      </c>
      <c r="F172" s="108">
        <v>2302945</v>
      </c>
      <c r="G172" s="124"/>
      <c r="H172" s="161"/>
    </row>
    <row r="173" spans="1:8" s="8" customFormat="1" ht="18.75" customHeight="1">
      <c r="A173" s="103"/>
      <c r="B173" s="132"/>
      <c r="C173" s="98" t="s">
        <v>242</v>
      </c>
      <c r="D173" s="99" t="s">
        <v>208</v>
      </c>
      <c r="E173" s="112">
        <f>E170</f>
        <v>1214247.825</v>
      </c>
      <c r="F173" s="176">
        <v>619904.15</v>
      </c>
      <c r="G173" s="124" t="s">
        <v>1</v>
      </c>
      <c r="H173" s="167"/>
    </row>
    <row r="174" spans="1:8" s="8" customFormat="1" ht="29.25" customHeight="1">
      <c r="A174" s="103"/>
      <c r="B174" s="132"/>
      <c r="C174" s="98" t="s">
        <v>243</v>
      </c>
      <c r="D174" s="99" t="s">
        <v>209</v>
      </c>
      <c r="E174" s="133">
        <v>11415.27</v>
      </c>
      <c r="F174" s="128">
        <v>6258.37</v>
      </c>
      <c r="G174" s="109">
        <f>F174/E174*100</f>
        <v>54.824546418963372</v>
      </c>
      <c r="H174" s="167"/>
    </row>
    <row r="175" spans="1:8" s="6" customFormat="1" ht="18.75" customHeight="1">
      <c r="A175" s="103"/>
      <c r="B175" s="132"/>
      <c r="C175" s="107" t="s">
        <v>244</v>
      </c>
      <c r="D175" s="99" t="s">
        <v>209</v>
      </c>
      <c r="E175" s="135">
        <v>8938.99</v>
      </c>
      <c r="F175" s="128">
        <v>4972.7129999999997</v>
      </c>
      <c r="G175" s="102"/>
      <c r="H175" s="172"/>
    </row>
    <row r="176" spans="1:8" s="26" customFormat="1" ht="18.75" customHeight="1">
      <c r="A176" s="127"/>
      <c r="B176" s="138" t="s">
        <v>1</v>
      </c>
      <c r="C176" s="107" t="s">
        <v>245</v>
      </c>
      <c r="D176" s="99" t="s">
        <v>209</v>
      </c>
      <c r="E176" s="135">
        <v>820.47</v>
      </c>
      <c r="F176" s="128">
        <v>402.18299999999999</v>
      </c>
      <c r="G176" s="124"/>
      <c r="H176" s="173"/>
    </row>
    <row r="177" spans="1:8" s="25" customFormat="1" ht="18.75" customHeight="1">
      <c r="A177" s="127"/>
      <c r="B177" s="138" t="s">
        <v>1</v>
      </c>
      <c r="C177" s="107" t="s">
        <v>246</v>
      </c>
      <c r="D177" s="99" t="s">
        <v>209</v>
      </c>
      <c r="E177" s="133">
        <v>1655.81</v>
      </c>
      <c r="F177" s="128">
        <v>883.47699999999998</v>
      </c>
      <c r="G177" s="124"/>
      <c r="H177" s="174"/>
    </row>
    <row r="178" spans="1:8" s="8" customFormat="1" ht="20.25" hidden="1" customHeight="1" outlineLevel="1">
      <c r="A178" s="103"/>
      <c r="B178" s="132"/>
      <c r="C178" s="139" t="s">
        <v>150</v>
      </c>
      <c r="D178" s="99" t="s">
        <v>102</v>
      </c>
      <c r="E178" s="136">
        <v>21.1</v>
      </c>
      <c r="F178" s="104">
        <v>21.1</v>
      </c>
      <c r="G178" s="124"/>
      <c r="H178" s="76"/>
    </row>
    <row r="179" spans="1:8" s="8" customFormat="1" ht="19.5" hidden="1" customHeight="1" outlineLevel="1">
      <c r="A179" s="103"/>
      <c r="B179" s="132"/>
      <c r="C179" s="139" t="s">
        <v>15</v>
      </c>
      <c r="D179" s="99" t="s">
        <v>101</v>
      </c>
      <c r="E179" s="136">
        <v>2408.62</v>
      </c>
      <c r="F179" s="136" t="s">
        <v>1</v>
      </c>
      <c r="G179" s="124"/>
      <c r="H179" s="76"/>
    </row>
    <row r="180" spans="1:8" s="8" customFormat="1" ht="15.75" hidden="1" outlineLevel="1">
      <c r="A180" s="103"/>
      <c r="B180" s="132"/>
      <c r="C180" s="98" t="s">
        <v>16</v>
      </c>
      <c r="D180" s="99" t="s">
        <v>103</v>
      </c>
      <c r="E180" s="99">
        <v>103.63</v>
      </c>
      <c r="F180" s="104"/>
      <c r="G180" s="124"/>
      <c r="H180" s="76"/>
    </row>
    <row r="181" spans="1:8" s="8" customFormat="1" ht="15.75" hidden="1" outlineLevel="1">
      <c r="A181" s="103"/>
      <c r="B181" s="132"/>
      <c r="C181" s="107" t="s">
        <v>8</v>
      </c>
      <c r="D181" s="99"/>
      <c r="E181" s="99"/>
      <c r="F181" s="104"/>
      <c r="G181" s="124"/>
      <c r="H181" s="76"/>
    </row>
    <row r="182" spans="1:8" s="8" customFormat="1" ht="16.5" hidden="1" customHeight="1" outlineLevel="1">
      <c r="A182" s="103"/>
      <c r="B182" s="132"/>
      <c r="C182" s="98" t="s">
        <v>9</v>
      </c>
      <c r="D182" s="99" t="s">
        <v>104</v>
      </c>
      <c r="E182" s="99">
        <v>399</v>
      </c>
      <c r="F182" s="99"/>
      <c r="G182" s="124"/>
      <c r="H182" s="76"/>
    </row>
    <row r="183" spans="1:8" s="8" customFormat="1" ht="15.75" hidden="1" outlineLevel="1">
      <c r="A183" s="103"/>
      <c r="B183" s="132"/>
      <c r="C183" s="107" t="s">
        <v>10</v>
      </c>
      <c r="D183" s="99"/>
      <c r="E183" s="99"/>
      <c r="F183" s="99"/>
      <c r="G183" s="124"/>
      <c r="H183" s="76"/>
    </row>
    <row r="184" spans="1:8" s="8" customFormat="1" ht="15.75" hidden="1" outlineLevel="1">
      <c r="A184" s="103"/>
      <c r="B184" s="132"/>
      <c r="C184" s="107" t="s">
        <v>11</v>
      </c>
      <c r="D184" s="99" t="s">
        <v>104</v>
      </c>
      <c r="E184" s="99">
        <v>331</v>
      </c>
      <c r="F184" s="99"/>
      <c r="G184" s="124"/>
      <c r="H184" s="76"/>
    </row>
    <row r="185" spans="1:8" s="8" customFormat="1" ht="15.75" hidden="1" outlineLevel="1">
      <c r="A185" s="103"/>
      <c r="B185" s="132"/>
      <c r="C185" s="107" t="s">
        <v>12</v>
      </c>
      <c r="D185" s="99" t="s">
        <v>104</v>
      </c>
      <c r="E185" s="99">
        <v>44</v>
      </c>
      <c r="F185" s="99"/>
      <c r="G185" s="124"/>
      <c r="H185" s="76"/>
    </row>
    <row r="186" spans="1:8" s="8" customFormat="1" ht="15.75" hidden="1" outlineLevel="1">
      <c r="A186" s="103"/>
      <c r="B186" s="140" t="s">
        <v>1</v>
      </c>
      <c r="C186" s="107" t="s">
        <v>13</v>
      </c>
      <c r="D186" s="99" t="s">
        <v>104</v>
      </c>
      <c r="E186" s="99">
        <v>24</v>
      </c>
      <c r="F186" s="99"/>
      <c r="G186" s="124"/>
      <c r="H186" s="76"/>
    </row>
    <row r="187" spans="1:8" s="8" customFormat="1" ht="18.75" hidden="1" customHeight="1" outlineLevel="1">
      <c r="A187" s="103"/>
      <c r="B187" s="140"/>
      <c r="C187" s="98" t="s">
        <v>14</v>
      </c>
      <c r="D187" s="99" t="s">
        <v>103</v>
      </c>
      <c r="E187" s="99">
        <v>100441</v>
      </c>
      <c r="F187" s="99"/>
      <c r="G187" s="124"/>
      <c r="H187" s="76"/>
    </row>
    <row r="188" spans="1:8" s="8" customFormat="1" ht="15.75" hidden="1" outlineLevel="1">
      <c r="A188" s="103"/>
      <c r="B188" s="140"/>
      <c r="C188" s="107" t="s">
        <v>10</v>
      </c>
      <c r="D188" s="99"/>
      <c r="E188" s="99"/>
      <c r="F188" s="99"/>
      <c r="G188" s="124"/>
      <c r="H188" s="76"/>
    </row>
    <row r="189" spans="1:8" s="8" customFormat="1" ht="15.75" hidden="1" outlineLevel="1">
      <c r="A189" s="103"/>
      <c r="B189" s="140"/>
      <c r="C189" s="107" t="s">
        <v>11</v>
      </c>
      <c r="D189" s="99" t="s">
        <v>103</v>
      </c>
      <c r="E189" s="128">
        <v>98067.59</v>
      </c>
      <c r="F189" s="128"/>
      <c r="G189" s="124"/>
      <c r="H189" s="76"/>
    </row>
    <row r="190" spans="1:8" s="8" customFormat="1" ht="15.75" hidden="1" outlineLevel="1">
      <c r="A190" s="103"/>
      <c r="B190" s="140"/>
      <c r="C190" s="139" t="s">
        <v>12</v>
      </c>
      <c r="D190" s="99" t="s">
        <v>103</v>
      </c>
      <c r="E190" s="137">
        <v>88901.03</v>
      </c>
      <c r="F190" s="137"/>
      <c r="G190" s="124"/>
      <c r="H190" s="76"/>
    </row>
    <row r="191" spans="1:8" s="8" customFormat="1" ht="15.75" hidden="1" outlineLevel="1">
      <c r="A191" s="103"/>
      <c r="B191" s="140"/>
      <c r="C191" s="107" t="s">
        <v>13</v>
      </c>
      <c r="D191" s="99" t="s">
        <v>103</v>
      </c>
      <c r="E191" s="128">
        <v>154322.69</v>
      </c>
      <c r="F191" s="128"/>
      <c r="G191" s="124"/>
      <c r="H191" s="76"/>
    </row>
    <row r="192" spans="1:8" s="13" customFormat="1" collapsed="1">
      <c r="A192" s="144"/>
      <c r="B192" s="141"/>
      <c r="C192" s="142"/>
      <c r="D192" s="143"/>
      <c r="E192" s="143"/>
      <c r="F192" s="145"/>
      <c r="G192" s="145"/>
    </row>
    <row r="193" spans="1:7" s="13" customFormat="1">
      <c r="A193" s="22"/>
      <c r="B193" s="5"/>
      <c r="C193" s="91" t="s">
        <v>247</v>
      </c>
      <c r="D193" s="92"/>
      <c r="E193" s="92" t="s">
        <v>248</v>
      </c>
      <c r="F193" s="38"/>
      <c r="G193" s="23"/>
    </row>
    <row r="194" spans="1:7" s="13" customFormat="1">
      <c r="A194" s="22"/>
      <c r="B194" s="5"/>
      <c r="C194" s="17"/>
      <c r="D194" s="18"/>
      <c r="E194" s="18"/>
      <c r="F194" s="23"/>
      <c r="G194" s="23"/>
    </row>
    <row r="195" spans="1:7" s="13" customFormat="1">
      <c r="A195" s="22"/>
      <c r="B195" s="5"/>
      <c r="C195" s="17"/>
      <c r="D195" s="18"/>
      <c r="E195" s="18"/>
      <c r="F195" s="23"/>
      <c r="G195" s="23"/>
    </row>
    <row r="196" spans="1:7" s="13" customFormat="1">
      <c r="A196" s="22"/>
      <c r="B196" s="5"/>
      <c r="C196" s="17"/>
      <c r="D196" s="18"/>
      <c r="E196" s="18"/>
      <c r="F196" s="23"/>
      <c r="G196" s="23"/>
    </row>
    <row r="197" spans="1:7" s="13" customFormat="1">
      <c r="A197" s="22"/>
      <c r="B197" s="5"/>
      <c r="C197" s="17"/>
      <c r="D197" s="18"/>
      <c r="E197" s="18"/>
      <c r="F197" s="23"/>
      <c r="G197" s="23"/>
    </row>
    <row r="198" spans="1:7" s="13" customFormat="1">
      <c r="A198" s="22"/>
      <c r="B198" s="5"/>
      <c r="C198" s="17"/>
      <c r="D198" s="18"/>
      <c r="E198" s="18"/>
      <c r="F198" s="23"/>
      <c r="G198" s="23"/>
    </row>
    <row r="199" spans="1:7" s="13" customFormat="1">
      <c r="A199" s="22"/>
      <c r="B199" s="5"/>
      <c r="C199" s="17"/>
      <c r="D199" s="18"/>
      <c r="E199" s="18"/>
      <c r="F199" s="23"/>
      <c r="G199" s="23"/>
    </row>
    <row r="200" spans="1:7" s="13" customFormat="1">
      <c r="A200" s="22"/>
      <c r="B200" s="5"/>
      <c r="C200" s="17"/>
      <c r="D200" s="18"/>
      <c r="E200" s="18"/>
      <c r="F200" s="23"/>
      <c r="G200" s="23"/>
    </row>
    <row r="201" spans="1:7" s="13" customFormat="1">
      <c r="A201" s="22"/>
      <c r="B201" s="5"/>
      <c r="C201" s="17"/>
      <c r="D201" s="18"/>
      <c r="E201" s="18"/>
      <c r="F201" s="23"/>
      <c r="G201" s="23"/>
    </row>
    <row r="202" spans="1:7" s="13" customFormat="1">
      <c r="A202" s="22"/>
      <c r="B202" s="5"/>
      <c r="C202" s="17"/>
      <c r="D202" s="18"/>
      <c r="E202" s="18"/>
      <c r="F202" s="23"/>
      <c r="G202" s="23"/>
    </row>
    <row r="203" spans="1:7" s="13" customFormat="1">
      <c r="A203" s="22"/>
      <c r="B203" s="5"/>
      <c r="C203" s="17"/>
      <c r="D203" s="18"/>
      <c r="E203" s="18"/>
      <c r="F203" s="23"/>
      <c r="G203" s="23"/>
    </row>
    <row r="204" spans="1:7" s="13" customFormat="1">
      <c r="A204" s="22"/>
      <c r="B204" s="5"/>
      <c r="C204" s="17"/>
      <c r="D204" s="18"/>
      <c r="E204" s="18"/>
      <c r="F204" s="23"/>
      <c r="G204" s="23"/>
    </row>
    <row r="205" spans="1:7" s="13" customFormat="1">
      <c r="A205" s="22"/>
      <c r="B205" s="5"/>
      <c r="C205" s="17"/>
      <c r="D205" s="18"/>
      <c r="E205" s="18"/>
      <c r="F205" s="23"/>
      <c r="G205" s="23"/>
    </row>
    <row r="206" spans="1:7" s="13" customFormat="1">
      <c r="A206" s="22"/>
      <c r="B206" s="5"/>
      <c r="C206" s="17"/>
      <c r="D206" s="18"/>
      <c r="E206" s="18"/>
      <c r="F206" s="23"/>
      <c r="G206" s="23"/>
    </row>
    <row r="207" spans="1:7" s="13" customFormat="1">
      <c r="A207" s="22"/>
      <c r="B207" s="5"/>
      <c r="C207" s="17"/>
      <c r="D207" s="18"/>
      <c r="E207" s="18"/>
      <c r="F207" s="23"/>
      <c r="G207" s="23"/>
    </row>
    <row r="208" spans="1:7" s="13" customFormat="1">
      <c r="A208" s="22"/>
      <c r="B208" s="5"/>
      <c r="C208" s="17"/>
      <c r="D208" s="18"/>
      <c r="E208" s="18"/>
      <c r="F208" s="23"/>
      <c r="G208" s="23"/>
    </row>
    <row r="209" spans="1:7" s="13" customFormat="1">
      <c r="A209" s="22"/>
      <c r="B209" s="5"/>
      <c r="C209" s="17"/>
      <c r="D209" s="18"/>
      <c r="E209" s="18"/>
      <c r="F209" s="23"/>
      <c r="G209" s="23"/>
    </row>
    <row r="210" spans="1:7" s="13" customFormat="1">
      <c r="A210" s="22"/>
      <c r="B210" s="5"/>
      <c r="C210" s="17"/>
      <c r="D210" s="18"/>
      <c r="E210" s="18"/>
      <c r="F210" s="23"/>
      <c r="G210" s="23"/>
    </row>
    <row r="211" spans="1:7" s="13" customFormat="1">
      <c r="A211" s="22"/>
      <c r="B211" s="5"/>
      <c r="C211" s="17"/>
      <c r="D211" s="18"/>
      <c r="E211" s="18"/>
      <c r="F211" s="23"/>
      <c r="G211" s="23"/>
    </row>
    <row r="212" spans="1:7" s="13" customFormat="1">
      <c r="A212" s="22"/>
      <c r="B212" s="5"/>
      <c r="C212" s="17"/>
      <c r="D212" s="18"/>
      <c r="E212" s="18"/>
      <c r="F212" s="23"/>
      <c r="G212" s="23"/>
    </row>
    <row r="213" spans="1:7" s="13" customFormat="1">
      <c r="A213" s="22"/>
      <c r="B213" s="5"/>
      <c r="C213" s="17"/>
      <c r="D213" s="18"/>
      <c r="E213" s="18"/>
      <c r="F213" s="23"/>
      <c r="G213" s="23"/>
    </row>
    <row r="214" spans="1:7" s="13" customFormat="1">
      <c r="A214" s="22"/>
      <c r="B214" s="5"/>
      <c r="C214" s="17"/>
      <c r="D214" s="18"/>
      <c r="E214" s="18"/>
      <c r="F214" s="23"/>
      <c r="G214" s="23"/>
    </row>
    <row r="215" spans="1:7" s="13" customFormat="1">
      <c r="A215" s="22"/>
      <c r="B215" s="5"/>
      <c r="C215" s="17"/>
      <c r="D215" s="18"/>
      <c r="E215" s="18"/>
      <c r="F215" s="23"/>
      <c r="G215" s="23"/>
    </row>
    <row r="216" spans="1:7" s="13" customFormat="1">
      <c r="A216" s="22"/>
      <c r="B216" s="5"/>
      <c r="C216" s="17"/>
      <c r="D216" s="18"/>
      <c r="E216" s="18"/>
      <c r="F216" s="23"/>
      <c r="G216" s="23"/>
    </row>
    <row r="217" spans="1:7" s="13" customFormat="1">
      <c r="A217" s="22"/>
      <c r="B217" s="5"/>
      <c r="C217" s="17"/>
      <c r="D217" s="18"/>
      <c r="E217" s="18"/>
      <c r="F217" s="23"/>
      <c r="G217" s="23"/>
    </row>
    <row r="218" spans="1:7" s="13" customFormat="1">
      <c r="A218" s="22"/>
      <c r="B218" s="5"/>
      <c r="C218" s="17"/>
      <c r="D218" s="18"/>
      <c r="E218" s="18"/>
      <c r="F218" s="23"/>
      <c r="G218" s="23"/>
    </row>
    <row r="219" spans="1:7" s="13" customFormat="1">
      <c r="A219" s="22"/>
      <c r="B219" s="5"/>
      <c r="C219" s="17"/>
      <c r="D219" s="18"/>
      <c r="E219" s="18"/>
      <c r="F219" s="23"/>
      <c r="G219" s="23"/>
    </row>
    <row r="220" spans="1:7" s="13" customFormat="1">
      <c r="A220" s="22"/>
      <c r="B220" s="5"/>
      <c r="C220" s="17"/>
      <c r="D220" s="18"/>
      <c r="E220" s="18"/>
      <c r="F220" s="23"/>
      <c r="G220" s="23"/>
    </row>
    <row r="221" spans="1:7" s="13" customFormat="1">
      <c r="A221" s="22"/>
      <c r="B221" s="5"/>
      <c r="C221" s="17"/>
      <c r="D221" s="18"/>
      <c r="E221" s="18"/>
      <c r="F221" s="23"/>
      <c r="G221" s="23"/>
    </row>
    <row r="222" spans="1:7" s="13" customFormat="1">
      <c r="A222" s="22"/>
      <c r="B222" s="5"/>
      <c r="C222" s="17"/>
      <c r="D222" s="18"/>
      <c r="E222" s="18"/>
      <c r="F222" s="23"/>
      <c r="G222" s="23"/>
    </row>
    <row r="223" spans="1:7" s="13" customFormat="1">
      <c r="A223" s="22"/>
      <c r="B223" s="5"/>
      <c r="C223" s="17"/>
      <c r="D223" s="18"/>
      <c r="E223" s="18"/>
      <c r="F223" s="23"/>
      <c r="G223" s="23"/>
    </row>
    <row r="224" spans="1:7" s="13" customFormat="1">
      <c r="A224" s="22"/>
      <c r="B224" s="5"/>
      <c r="C224" s="17"/>
      <c r="D224" s="18"/>
      <c r="E224" s="18"/>
      <c r="F224" s="23"/>
      <c r="G224" s="23"/>
    </row>
    <row r="225" spans="1:7" s="13" customFormat="1">
      <c r="A225" s="22"/>
      <c r="B225" s="5"/>
      <c r="C225" s="17"/>
      <c r="D225" s="18"/>
      <c r="E225" s="18"/>
      <c r="F225" s="23"/>
      <c r="G225" s="23"/>
    </row>
    <row r="226" spans="1:7" s="13" customFormat="1">
      <c r="A226" s="22"/>
      <c r="B226" s="5"/>
      <c r="C226" s="17"/>
      <c r="D226" s="18"/>
      <c r="E226" s="18"/>
      <c r="F226" s="23"/>
      <c r="G226" s="23"/>
    </row>
    <row r="227" spans="1:7" s="13" customFormat="1">
      <c r="A227" s="22"/>
      <c r="B227" s="5"/>
      <c r="C227" s="17"/>
      <c r="D227" s="18"/>
      <c r="E227" s="18"/>
      <c r="F227" s="23"/>
      <c r="G227" s="23"/>
    </row>
    <row r="228" spans="1:7" s="13" customFormat="1">
      <c r="A228" s="22"/>
      <c r="B228" s="5"/>
      <c r="C228" s="17"/>
      <c r="D228" s="18"/>
      <c r="E228" s="18"/>
      <c r="F228" s="23"/>
      <c r="G228" s="23"/>
    </row>
    <row r="229" spans="1:7" s="13" customFormat="1">
      <c r="A229" s="22"/>
      <c r="B229" s="5"/>
      <c r="C229" s="17"/>
      <c r="D229" s="18"/>
      <c r="E229" s="18"/>
      <c r="F229" s="23"/>
      <c r="G229" s="23"/>
    </row>
    <row r="230" spans="1:7" s="13" customFormat="1">
      <c r="A230" s="22"/>
      <c r="B230" s="5"/>
      <c r="C230" s="17"/>
      <c r="D230" s="18"/>
      <c r="E230" s="18"/>
      <c r="F230" s="23"/>
      <c r="G230" s="23"/>
    </row>
    <row r="231" spans="1:7" s="13" customFormat="1">
      <c r="A231" s="22"/>
      <c r="B231" s="5"/>
      <c r="C231" s="17"/>
      <c r="D231" s="18"/>
      <c r="E231" s="18"/>
      <c r="F231" s="23"/>
      <c r="G231" s="23"/>
    </row>
    <row r="232" spans="1:7" s="13" customFormat="1">
      <c r="A232" s="22"/>
      <c r="B232" s="5"/>
      <c r="C232" s="17"/>
      <c r="D232" s="18"/>
      <c r="E232" s="18"/>
      <c r="F232" s="23"/>
      <c r="G232" s="23"/>
    </row>
    <row r="233" spans="1:7" s="13" customFormat="1">
      <c r="A233" s="22"/>
      <c r="B233" s="5"/>
      <c r="C233" s="17"/>
      <c r="D233" s="18"/>
      <c r="E233" s="18"/>
      <c r="F233" s="23"/>
      <c r="G233" s="23"/>
    </row>
    <row r="234" spans="1:7" s="13" customFormat="1">
      <c r="A234" s="22"/>
      <c r="B234" s="5"/>
      <c r="C234" s="17"/>
      <c r="D234" s="18"/>
      <c r="E234" s="18"/>
      <c r="F234" s="23"/>
      <c r="G234" s="23"/>
    </row>
    <row r="235" spans="1:7" s="13" customFormat="1">
      <c r="A235" s="22"/>
      <c r="B235" s="5"/>
      <c r="C235" s="17"/>
      <c r="D235" s="18"/>
      <c r="E235" s="18"/>
      <c r="F235" s="23"/>
      <c r="G235" s="23"/>
    </row>
    <row r="236" spans="1:7" s="13" customFormat="1">
      <c r="A236" s="22"/>
      <c r="B236" s="5"/>
      <c r="C236" s="17"/>
      <c r="D236" s="18"/>
      <c r="E236" s="18"/>
      <c r="F236" s="23"/>
      <c r="G236" s="23"/>
    </row>
    <row r="237" spans="1:7" s="13" customFormat="1">
      <c r="A237" s="22"/>
      <c r="B237" s="5"/>
      <c r="C237" s="17"/>
      <c r="D237" s="18"/>
      <c r="E237" s="18"/>
      <c r="F237" s="23"/>
      <c r="G237" s="23"/>
    </row>
    <row r="238" spans="1:7" s="13" customFormat="1">
      <c r="A238" s="22"/>
      <c r="B238" s="5"/>
      <c r="C238" s="17"/>
      <c r="D238" s="18"/>
      <c r="E238" s="18"/>
      <c r="F238" s="23"/>
      <c r="G238" s="23"/>
    </row>
    <row r="239" spans="1:7" s="13" customFormat="1">
      <c r="A239" s="22"/>
      <c r="B239" s="5"/>
      <c r="C239" s="17"/>
      <c r="D239" s="18"/>
      <c r="E239" s="18"/>
      <c r="F239" s="23"/>
      <c r="G239" s="23"/>
    </row>
    <row r="240" spans="1:7" s="13" customFormat="1">
      <c r="A240" s="22"/>
      <c r="B240" s="5"/>
      <c r="C240" s="17"/>
      <c r="D240" s="18"/>
      <c r="E240" s="18"/>
      <c r="F240" s="23"/>
      <c r="G240" s="23"/>
    </row>
    <row r="241" spans="1:7" s="13" customFormat="1">
      <c r="A241" s="22"/>
      <c r="B241" s="5"/>
      <c r="C241" s="17"/>
      <c r="D241" s="18"/>
      <c r="E241" s="18"/>
      <c r="F241" s="23"/>
      <c r="G241" s="23"/>
    </row>
    <row r="242" spans="1:7" s="13" customFormat="1">
      <c r="A242" s="22"/>
      <c r="B242" s="5"/>
      <c r="C242" s="17"/>
      <c r="D242" s="18"/>
      <c r="E242" s="18"/>
      <c r="F242" s="23"/>
      <c r="G242" s="23"/>
    </row>
    <row r="243" spans="1:7" s="13" customFormat="1">
      <c r="A243" s="22"/>
      <c r="B243" s="5"/>
      <c r="C243" s="17"/>
      <c r="D243" s="18"/>
      <c r="E243" s="18"/>
      <c r="F243" s="23"/>
      <c r="G243" s="23"/>
    </row>
    <row r="244" spans="1:7" s="13" customFormat="1">
      <c r="A244" s="22"/>
      <c r="B244" s="5"/>
      <c r="C244" s="17"/>
      <c r="D244" s="18"/>
      <c r="E244" s="18"/>
      <c r="F244" s="23"/>
      <c r="G244" s="23"/>
    </row>
    <row r="245" spans="1:7" s="13" customFormat="1">
      <c r="A245" s="22"/>
      <c r="B245" s="5"/>
      <c r="C245" s="17"/>
      <c r="D245" s="18"/>
      <c r="E245" s="18"/>
      <c r="F245" s="23"/>
      <c r="G245" s="23"/>
    </row>
    <row r="246" spans="1:7" s="13" customFormat="1">
      <c r="A246" s="22"/>
      <c r="B246" s="5"/>
      <c r="C246" s="17"/>
      <c r="D246" s="18"/>
      <c r="E246" s="18"/>
      <c r="F246" s="23"/>
      <c r="G246" s="23"/>
    </row>
    <row r="247" spans="1:7" s="13" customFormat="1">
      <c r="A247" s="22"/>
      <c r="B247" s="5"/>
      <c r="C247" s="17"/>
      <c r="D247" s="18"/>
      <c r="E247" s="18"/>
      <c r="F247" s="23"/>
      <c r="G247" s="23"/>
    </row>
    <row r="248" spans="1:7" s="13" customFormat="1">
      <c r="A248" s="22"/>
      <c r="B248" s="5"/>
      <c r="C248" s="17"/>
      <c r="D248" s="18"/>
      <c r="E248" s="18"/>
      <c r="F248" s="23"/>
      <c r="G248" s="23"/>
    </row>
    <row r="249" spans="1:7" s="13" customFormat="1">
      <c r="A249" s="22"/>
      <c r="B249" s="5"/>
      <c r="C249" s="17"/>
      <c r="D249" s="18"/>
      <c r="E249" s="18"/>
      <c r="F249" s="23"/>
      <c r="G249" s="23"/>
    </row>
    <row r="250" spans="1:7" s="13" customFormat="1">
      <c r="A250" s="22"/>
      <c r="B250" s="5"/>
      <c r="C250" s="17"/>
      <c r="D250" s="18"/>
      <c r="E250" s="18"/>
      <c r="F250" s="23"/>
      <c r="G250" s="23"/>
    </row>
    <row r="251" spans="1:7" s="13" customFormat="1">
      <c r="A251" s="22"/>
      <c r="B251" s="5"/>
      <c r="C251" s="17"/>
      <c r="D251" s="18"/>
      <c r="E251" s="18"/>
      <c r="F251" s="23"/>
      <c r="G251" s="23"/>
    </row>
    <row r="252" spans="1:7" s="13" customFormat="1">
      <c r="A252" s="22"/>
      <c r="B252" s="5"/>
      <c r="C252" s="17"/>
      <c r="D252" s="18"/>
      <c r="E252" s="18"/>
      <c r="F252" s="23"/>
      <c r="G252" s="23"/>
    </row>
    <row r="253" spans="1:7" s="13" customFormat="1">
      <c r="A253" s="22"/>
      <c r="B253" s="5"/>
      <c r="C253" s="17"/>
      <c r="D253" s="18"/>
      <c r="E253" s="18"/>
      <c r="F253" s="23"/>
      <c r="G253" s="23"/>
    </row>
    <row r="254" spans="1:7" s="13" customFormat="1">
      <c r="A254" s="22"/>
      <c r="B254" s="5"/>
      <c r="C254" s="17"/>
      <c r="D254" s="18"/>
      <c r="E254" s="18"/>
      <c r="F254" s="23"/>
      <c r="G254" s="23"/>
    </row>
    <row r="255" spans="1:7" s="13" customFormat="1">
      <c r="A255" s="22"/>
      <c r="B255" s="5"/>
      <c r="C255" s="17"/>
      <c r="D255" s="18"/>
      <c r="E255" s="18"/>
      <c r="F255" s="23"/>
      <c r="G255" s="23"/>
    </row>
    <row r="256" spans="1:7" s="13" customFormat="1">
      <c r="A256" s="22"/>
      <c r="B256" s="5"/>
      <c r="C256" s="17"/>
      <c r="D256" s="18"/>
      <c r="E256" s="18"/>
      <c r="F256" s="23"/>
      <c r="G256" s="23"/>
    </row>
    <row r="257" spans="1:7" s="13" customFormat="1">
      <c r="A257" s="22"/>
      <c r="B257" s="5"/>
      <c r="C257" s="17"/>
      <c r="D257" s="18"/>
      <c r="E257" s="18"/>
      <c r="F257" s="23"/>
      <c r="G257" s="23"/>
    </row>
    <row r="258" spans="1:7" s="13" customFormat="1">
      <c r="A258" s="22"/>
      <c r="B258" s="5"/>
      <c r="C258" s="17"/>
      <c r="D258" s="18"/>
      <c r="E258" s="18"/>
      <c r="F258" s="23"/>
      <c r="G258" s="23"/>
    </row>
    <row r="259" spans="1:7" s="13" customFormat="1">
      <c r="A259" s="22"/>
      <c r="B259" s="5"/>
      <c r="C259" s="17"/>
      <c r="D259" s="18"/>
      <c r="E259" s="18"/>
      <c r="F259" s="23"/>
      <c r="G259" s="23"/>
    </row>
    <row r="260" spans="1:7" s="13" customFormat="1">
      <c r="A260" s="22"/>
      <c r="B260" s="5"/>
      <c r="C260" s="17"/>
      <c r="D260" s="18"/>
      <c r="E260" s="18"/>
      <c r="F260" s="23"/>
      <c r="G260" s="23"/>
    </row>
    <row r="261" spans="1:7" s="13" customFormat="1">
      <c r="A261" s="22"/>
      <c r="B261" s="5"/>
      <c r="C261" s="17"/>
      <c r="D261" s="18"/>
      <c r="E261" s="18"/>
      <c r="F261" s="23"/>
      <c r="G261" s="23"/>
    </row>
    <row r="262" spans="1:7" s="13" customFormat="1">
      <c r="A262" s="22"/>
      <c r="B262" s="5"/>
      <c r="C262" s="17"/>
      <c r="D262" s="18"/>
      <c r="E262" s="18"/>
      <c r="F262" s="23"/>
      <c r="G262" s="23"/>
    </row>
    <row r="263" spans="1:7" s="13" customFormat="1">
      <c r="A263" s="22"/>
      <c r="B263" s="5"/>
      <c r="C263" s="17"/>
      <c r="D263" s="18"/>
      <c r="E263" s="18"/>
      <c r="F263" s="23"/>
      <c r="G263" s="23"/>
    </row>
    <row r="264" spans="1:7" s="13" customFormat="1">
      <c r="A264" s="22"/>
      <c r="B264" s="5"/>
      <c r="C264" s="17"/>
      <c r="D264" s="18"/>
      <c r="E264" s="18"/>
      <c r="F264" s="23"/>
      <c r="G264" s="23"/>
    </row>
    <row r="265" spans="1:7" s="13" customFormat="1">
      <c r="A265" s="22"/>
      <c r="B265" s="5"/>
      <c r="C265" s="17"/>
      <c r="D265" s="18"/>
      <c r="E265" s="18"/>
      <c r="F265" s="23"/>
      <c r="G265" s="23"/>
    </row>
    <row r="266" spans="1:7" s="13" customFormat="1">
      <c r="A266" s="22"/>
      <c r="B266" s="5"/>
      <c r="C266" s="17"/>
      <c r="D266" s="18"/>
      <c r="E266" s="18"/>
      <c r="F266" s="23"/>
      <c r="G266" s="23"/>
    </row>
    <row r="267" spans="1:7" s="13" customFormat="1">
      <c r="A267" s="22"/>
      <c r="B267" s="5"/>
      <c r="C267" s="17"/>
      <c r="D267" s="18"/>
      <c r="E267" s="18"/>
      <c r="F267" s="23"/>
      <c r="G267" s="23"/>
    </row>
    <row r="268" spans="1:7" s="13" customFormat="1">
      <c r="A268" s="22"/>
      <c r="B268" s="5"/>
      <c r="C268" s="17"/>
      <c r="D268" s="18"/>
      <c r="E268" s="18"/>
      <c r="F268" s="23"/>
      <c r="G268" s="23"/>
    </row>
    <row r="269" spans="1:7" s="13" customFormat="1">
      <c r="A269" s="22"/>
      <c r="B269" s="5"/>
      <c r="C269" s="17"/>
      <c r="D269" s="18"/>
      <c r="E269" s="18"/>
      <c r="F269" s="23"/>
      <c r="G269" s="23"/>
    </row>
    <row r="270" spans="1:7" s="13" customFormat="1">
      <c r="A270" s="22"/>
      <c r="B270" s="5"/>
      <c r="C270" s="17"/>
      <c r="D270" s="18"/>
      <c r="E270" s="18"/>
      <c r="F270" s="23"/>
      <c r="G270" s="23"/>
    </row>
    <row r="271" spans="1:7" s="13" customFormat="1">
      <c r="A271" s="22"/>
      <c r="B271" s="5"/>
      <c r="C271" s="17"/>
      <c r="D271" s="18"/>
      <c r="E271" s="18"/>
      <c r="F271" s="23"/>
      <c r="G271" s="23"/>
    </row>
    <row r="272" spans="1:7" s="13" customFormat="1">
      <c r="A272" s="22"/>
      <c r="B272" s="5"/>
      <c r="C272" s="17"/>
      <c r="D272" s="18"/>
      <c r="E272" s="18"/>
      <c r="F272" s="23"/>
      <c r="G272" s="23"/>
    </row>
    <row r="273" spans="1:7" s="13" customFormat="1">
      <c r="A273" s="22"/>
      <c r="B273" s="5"/>
      <c r="C273" s="17"/>
      <c r="D273" s="18"/>
      <c r="E273" s="18"/>
      <c r="F273" s="23"/>
      <c r="G273" s="23"/>
    </row>
    <row r="274" spans="1:7" s="13" customFormat="1">
      <c r="A274" s="22"/>
      <c r="B274" s="5"/>
      <c r="C274" s="17"/>
      <c r="D274" s="18"/>
      <c r="E274" s="18"/>
      <c r="F274" s="23"/>
      <c r="G274" s="23"/>
    </row>
    <row r="275" spans="1:7" s="13" customFormat="1">
      <c r="A275" s="22"/>
      <c r="B275" s="5"/>
      <c r="C275" s="17"/>
      <c r="D275" s="18"/>
      <c r="E275" s="18"/>
      <c r="F275" s="23"/>
      <c r="G275" s="23"/>
    </row>
    <row r="276" spans="1:7" s="13" customFormat="1">
      <c r="A276" s="22"/>
      <c r="B276" s="5"/>
      <c r="C276" s="17"/>
      <c r="D276" s="18"/>
      <c r="E276" s="18"/>
      <c r="F276" s="23"/>
      <c r="G276" s="23"/>
    </row>
    <row r="277" spans="1:7" s="13" customFormat="1">
      <c r="A277" s="22"/>
      <c r="B277" s="5"/>
      <c r="C277" s="17"/>
      <c r="D277" s="18"/>
      <c r="E277" s="18"/>
      <c r="F277" s="23"/>
      <c r="G277" s="23"/>
    </row>
    <row r="278" spans="1:7" s="13" customFormat="1">
      <c r="A278" s="22"/>
      <c r="B278" s="5"/>
      <c r="C278" s="17"/>
      <c r="D278" s="18"/>
      <c r="E278" s="18"/>
      <c r="F278" s="23"/>
      <c r="G278" s="23"/>
    </row>
    <row r="279" spans="1:7" s="13" customFormat="1">
      <c r="A279" s="22"/>
      <c r="B279" s="5"/>
      <c r="C279" s="17"/>
      <c r="D279" s="18"/>
      <c r="E279" s="18"/>
      <c r="F279" s="23"/>
      <c r="G279" s="23"/>
    </row>
    <row r="280" spans="1:7" s="13" customFormat="1">
      <c r="A280" s="22"/>
      <c r="B280" s="5"/>
      <c r="C280" s="17"/>
      <c r="D280" s="18"/>
      <c r="E280" s="18"/>
      <c r="F280" s="23"/>
      <c r="G280" s="23"/>
    </row>
    <row r="281" spans="1:7" s="13" customFormat="1">
      <c r="A281" s="22"/>
      <c r="B281" s="5"/>
      <c r="C281" s="17"/>
      <c r="D281" s="18"/>
      <c r="E281" s="18"/>
      <c r="F281" s="23"/>
      <c r="G281" s="23"/>
    </row>
    <row r="282" spans="1:7" s="13" customFormat="1">
      <c r="A282" s="22"/>
      <c r="B282" s="5"/>
      <c r="C282" s="17"/>
      <c r="D282" s="18"/>
      <c r="E282" s="18"/>
      <c r="F282" s="23"/>
      <c r="G282" s="23"/>
    </row>
    <row r="283" spans="1:7" s="13" customFormat="1">
      <c r="A283" s="22"/>
      <c r="B283" s="5"/>
      <c r="C283" s="17"/>
      <c r="D283" s="18"/>
      <c r="E283" s="18"/>
      <c r="F283" s="23"/>
      <c r="G283" s="23"/>
    </row>
    <row r="284" spans="1:7" s="13" customFormat="1">
      <c r="A284" s="22"/>
      <c r="B284" s="5"/>
      <c r="C284" s="17"/>
      <c r="D284" s="18"/>
      <c r="E284" s="18"/>
      <c r="F284" s="23"/>
      <c r="G284" s="23"/>
    </row>
    <row r="285" spans="1:7" s="13" customFormat="1">
      <c r="A285" s="22"/>
      <c r="B285" s="5"/>
      <c r="C285" s="17"/>
      <c r="D285" s="18"/>
      <c r="E285" s="18"/>
      <c r="F285" s="23"/>
      <c r="G285" s="23"/>
    </row>
    <row r="286" spans="1:7" s="13" customFormat="1">
      <c r="A286" s="22"/>
      <c r="B286" s="5"/>
      <c r="C286" s="17"/>
      <c r="D286" s="18"/>
      <c r="E286" s="18"/>
      <c r="F286" s="23"/>
      <c r="G286" s="23"/>
    </row>
    <row r="287" spans="1:7" s="13" customFormat="1">
      <c r="A287" s="22"/>
      <c r="B287" s="5"/>
      <c r="C287" s="17"/>
      <c r="D287" s="18"/>
      <c r="E287" s="18"/>
      <c r="F287" s="23"/>
      <c r="G287" s="23"/>
    </row>
    <row r="288" spans="1:7" s="13" customFormat="1">
      <c r="A288" s="22"/>
      <c r="B288" s="5"/>
      <c r="C288" s="17"/>
      <c r="D288" s="18"/>
      <c r="E288" s="18"/>
      <c r="F288" s="23"/>
      <c r="G288" s="23"/>
    </row>
    <row r="289" spans="1:7" s="13" customFormat="1">
      <c r="A289" s="22"/>
      <c r="B289" s="5"/>
      <c r="C289" s="17"/>
      <c r="D289" s="18"/>
      <c r="E289" s="18"/>
      <c r="F289" s="23"/>
      <c r="G289" s="23"/>
    </row>
    <row r="290" spans="1:7" s="13" customFormat="1">
      <c r="A290" s="22"/>
      <c r="B290" s="5"/>
      <c r="C290" s="17"/>
      <c r="D290" s="18"/>
      <c r="E290" s="18"/>
      <c r="F290" s="23"/>
      <c r="G290" s="23"/>
    </row>
    <row r="291" spans="1:7" s="13" customFormat="1">
      <c r="A291" s="22"/>
      <c r="B291" s="5"/>
      <c r="C291" s="17"/>
      <c r="D291" s="18"/>
      <c r="E291" s="18"/>
      <c r="F291" s="23"/>
      <c r="G291" s="23"/>
    </row>
    <row r="292" spans="1:7" s="13" customFormat="1">
      <c r="A292" s="22"/>
      <c r="B292" s="5"/>
      <c r="C292" s="17"/>
      <c r="D292" s="18"/>
      <c r="E292" s="18"/>
      <c r="F292" s="23"/>
      <c r="G292" s="23"/>
    </row>
    <row r="293" spans="1:7" s="13" customFormat="1">
      <c r="A293" s="22"/>
      <c r="B293" s="5"/>
      <c r="C293" s="17"/>
      <c r="D293" s="18"/>
      <c r="E293" s="18"/>
      <c r="F293" s="23"/>
      <c r="G293" s="23"/>
    </row>
    <row r="294" spans="1:7" s="13" customFormat="1">
      <c r="A294" s="22"/>
      <c r="B294" s="5"/>
      <c r="C294" s="17"/>
      <c r="D294" s="18"/>
      <c r="E294" s="18"/>
      <c r="F294" s="23"/>
      <c r="G294" s="23"/>
    </row>
    <row r="295" spans="1:7" s="13" customFormat="1">
      <c r="A295" s="22"/>
      <c r="B295" s="5"/>
      <c r="C295" s="17"/>
      <c r="D295" s="18"/>
      <c r="E295" s="18"/>
      <c r="F295" s="23"/>
      <c r="G295" s="23"/>
    </row>
    <row r="296" spans="1:7" s="13" customFormat="1">
      <c r="A296" s="22"/>
      <c r="B296" s="5"/>
      <c r="C296" s="17"/>
      <c r="D296" s="18"/>
      <c r="E296" s="18"/>
      <c r="F296" s="23"/>
      <c r="G296" s="23"/>
    </row>
    <row r="297" spans="1:7" s="13" customFormat="1">
      <c r="A297" s="22"/>
      <c r="B297" s="5"/>
      <c r="C297" s="17"/>
      <c r="D297" s="18"/>
      <c r="E297" s="18"/>
      <c r="F297" s="23"/>
      <c r="G297" s="23"/>
    </row>
    <row r="298" spans="1:7" s="13" customFormat="1">
      <c r="A298" s="22"/>
      <c r="B298" s="5"/>
      <c r="C298" s="17"/>
      <c r="D298" s="18"/>
      <c r="E298" s="18"/>
      <c r="F298" s="23"/>
      <c r="G298" s="23"/>
    </row>
    <row r="299" spans="1:7" s="13" customFormat="1">
      <c r="A299" s="22"/>
      <c r="B299" s="5"/>
      <c r="C299" s="17"/>
      <c r="D299" s="18"/>
      <c r="E299" s="18"/>
      <c r="F299" s="23"/>
      <c r="G299" s="23"/>
    </row>
    <row r="300" spans="1:7" s="13" customFormat="1">
      <c r="A300" s="22"/>
      <c r="B300" s="5"/>
      <c r="C300" s="17"/>
      <c r="D300" s="18"/>
      <c r="E300" s="18"/>
      <c r="F300" s="23"/>
      <c r="G300" s="23"/>
    </row>
    <row r="301" spans="1:7" s="13" customFormat="1">
      <c r="A301" s="22"/>
      <c r="B301" s="5"/>
      <c r="C301" s="17"/>
      <c r="D301" s="18"/>
      <c r="E301" s="18"/>
      <c r="F301" s="23"/>
      <c r="G301" s="23"/>
    </row>
    <row r="302" spans="1:7" s="13" customFormat="1">
      <c r="A302" s="22"/>
      <c r="B302" s="5"/>
      <c r="C302" s="17"/>
      <c r="D302" s="18"/>
      <c r="E302" s="18"/>
      <c r="F302" s="23"/>
      <c r="G302" s="23"/>
    </row>
    <row r="303" spans="1:7" s="13" customFormat="1">
      <c r="A303" s="22"/>
      <c r="B303" s="5"/>
      <c r="C303" s="17"/>
      <c r="D303" s="18"/>
      <c r="E303" s="18"/>
      <c r="F303" s="23"/>
      <c r="G303" s="23"/>
    </row>
    <row r="304" spans="1:7" s="13" customFormat="1">
      <c r="A304" s="22"/>
      <c r="B304" s="5"/>
      <c r="C304" s="17"/>
      <c r="D304" s="18"/>
      <c r="E304" s="18"/>
      <c r="F304" s="23"/>
      <c r="G304" s="23"/>
    </row>
  </sheetData>
  <mergeCells count="9">
    <mergeCell ref="C8:E8"/>
    <mergeCell ref="C10:G10"/>
    <mergeCell ref="C11:G11"/>
    <mergeCell ref="C9:G9"/>
    <mergeCell ref="B1:E1"/>
    <mergeCell ref="B2:E2"/>
    <mergeCell ref="C5:F5"/>
    <mergeCell ref="C6:E6"/>
    <mergeCell ref="C7:E7"/>
  </mergeCells>
  <pageMargins left="0.59055118110236227" right="0.39370078740157483" top="0" bottom="0" header="0" footer="0"/>
  <pageSetup paperSize="9" scale="9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1"/>
  <sheetViews>
    <sheetView tabSelected="1" zoomScaleNormal="100" zoomScaleSheetLayoutView="80" workbookViewId="0">
      <pane xSplit="5" ySplit="13" topLeftCell="F176" activePane="bottomRight" state="frozen"/>
      <selection activeCell="F24" sqref="F24"/>
      <selection pane="topRight" activeCell="F24" sqref="F24"/>
      <selection pane="bottomLeft" activeCell="F24" sqref="F24"/>
      <selection pane="bottomRight" activeCell="C176" sqref="C176"/>
    </sheetView>
  </sheetViews>
  <sheetFormatPr defaultRowHeight="15" outlineLevelRow="1" outlineLevelCol="1"/>
  <cols>
    <col min="1" max="1" width="2.7109375" style="24" hidden="1" customWidth="1"/>
    <col min="2" max="2" width="6.5703125" style="5" hidden="1" customWidth="1"/>
    <col min="3" max="3" width="42.42578125" style="16" customWidth="1"/>
    <col min="4" max="4" width="9" style="18" customWidth="1"/>
    <col min="5" max="5" width="15.140625" style="18" customWidth="1" outlineLevel="1"/>
    <col min="6" max="6" width="18.85546875" style="23" customWidth="1"/>
    <col min="7" max="7" width="7.5703125" style="23" customWidth="1"/>
    <col min="8" max="9" width="14.42578125" style="23" hidden="1" customWidth="1"/>
    <col min="10" max="11" width="14.5703125" style="23" hidden="1" customWidth="1"/>
    <col min="12" max="12" width="16.28515625" hidden="1" customWidth="1"/>
    <col min="13" max="13" width="12.7109375" hidden="1" customWidth="1"/>
    <col min="14" max="14" width="13.85546875" hidden="1" customWidth="1"/>
    <col min="15" max="15" width="14.28515625" hidden="1" customWidth="1"/>
    <col min="17" max="17" width="13.140625" bestFit="1" customWidth="1"/>
    <col min="18" max="18" width="11.28515625" bestFit="1" customWidth="1"/>
  </cols>
  <sheetData>
    <row r="1" spans="1:15" s="4" customFormat="1" ht="34.5" hidden="1" customHeight="1">
      <c r="A1" s="27"/>
      <c r="B1" s="188" t="s">
        <v>139</v>
      </c>
      <c r="C1" s="188"/>
      <c r="D1" s="188"/>
      <c r="E1" s="42"/>
      <c r="F1" s="42"/>
      <c r="G1" s="42"/>
      <c r="H1" s="42"/>
      <c r="I1" s="42"/>
      <c r="J1" s="42"/>
      <c r="K1" s="27"/>
    </row>
    <row r="2" spans="1:15" s="4" customFormat="1" ht="34.5" hidden="1" customHeight="1">
      <c r="A2" s="27"/>
      <c r="B2" s="188" t="s">
        <v>138</v>
      </c>
      <c r="C2" s="188"/>
      <c r="D2" s="188"/>
      <c r="E2" s="42"/>
      <c r="F2" s="42"/>
      <c r="G2" s="27"/>
      <c r="H2" s="27"/>
      <c r="I2" s="27"/>
      <c r="J2" s="27"/>
      <c r="K2" s="27"/>
    </row>
    <row r="3" spans="1:15" s="4" customFormat="1" ht="17.25" customHeight="1">
      <c r="A3" s="27"/>
      <c r="B3" s="156"/>
      <c r="C3" s="184" t="s">
        <v>158</v>
      </c>
      <c r="D3" s="156"/>
      <c r="E3" s="42"/>
      <c r="F3" s="159" t="s">
        <v>159</v>
      </c>
      <c r="G3" s="27"/>
      <c r="H3" s="27"/>
      <c r="I3" s="27"/>
      <c r="J3" s="27"/>
      <c r="K3" s="27"/>
    </row>
    <row r="4" spans="1:15" s="4" customFormat="1" ht="17.25" customHeight="1">
      <c r="A4" s="27"/>
      <c r="B4" s="156"/>
      <c r="C4" s="156"/>
      <c r="D4" s="156"/>
      <c r="E4" s="42"/>
      <c r="F4" s="159" t="s">
        <v>1</v>
      </c>
      <c r="G4" s="27"/>
      <c r="H4" s="27"/>
      <c r="I4" s="27"/>
      <c r="J4" s="27"/>
      <c r="K4" s="27"/>
    </row>
    <row r="5" spans="1:15" s="37" customFormat="1" ht="21" customHeight="1">
      <c r="A5" s="36"/>
      <c r="B5" s="36" t="s">
        <v>1</v>
      </c>
      <c r="C5" s="189" t="s">
        <v>249</v>
      </c>
      <c r="D5" s="189"/>
      <c r="E5" s="189"/>
      <c r="F5" s="189"/>
      <c r="L5" s="146"/>
      <c r="M5" s="191"/>
      <c r="N5" s="191"/>
    </row>
    <row r="6" spans="1:15" s="37" customFormat="1" ht="15" customHeight="1">
      <c r="A6" s="36"/>
      <c r="B6" s="36"/>
      <c r="C6" s="185" t="s">
        <v>296</v>
      </c>
      <c r="D6" s="185"/>
      <c r="E6" s="185"/>
      <c r="F6" s="157"/>
      <c r="L6" s="156"/>
      <c r="M6" s="158"/>
      <c r="N6" s="158"/>
    </row>
    <row r="7" spans="1:15" s="37" customFormat="1" ht="15" customHeight="1">
      <c r="A7" s="36"/>
      <c r="B7" s="36"/>
      <c r="C7" s="185" t="s">
        <v>252</v>
      </c>
      <c r="D7" s="185"/>
      <c r="E7" s="185"/>
      <c r="F7" s="157"/>
      <c r="L7" s="156"/>
      <c r="M7" s="158"/>
      <c r="N7" s="158"/>
    </row>
    <row r="8" spans="1:15" s="37" customFormat="1" ht="15" customHeight="1">
      <c r="A8" s="36"/>
      <c r="B8" s="36"/>
      <c r="C8" s="185" t="s">
        <v>253</v>
      </c>
      <c r="D8" s="185"/>
      <c r="E8" s="185"/>
      <c r="F8" s="157"/>
      <c r="L8" s="156"/>
      <c r="M8" s="158"/>
      <c r="N8" s="158"/>
    </row>
    <row r="9" spans="1:15" s="37" customFormat="1" ht="15" customHeight="1">
      <c r="A9" s="36"/>
      <c r="B9" s="36"/>
      <c r="C9" s="186" t="s">
        <v>163</v>
      </c>
      <c r="D9" s="186"/>
      <c r="E9" s="160"/>
      <c r="F9" s="160"/>
      <c r="L9" s="156"/>
      <c r="M9" s="158"/>
      <c r="N9" s="158"/>
    </row>
    <row r="10" spans="1:15" s="37" customFormat="1" ht="43.5" customHeight="1">
      <c r="A10" s="36"/>
      <c r="B10" s="36"/>
      <c r="C10" s="186" t="s">
        <v>254</v>
      </c>
      <c r="D10" s="186"/>
      <c r="E10" s="186"/>
      <c r="F10" s="186"/>
      <c r="G10" s="186"/>
      <c r="L10" s="156"/>
      <c r="M10" s="158"/>
      <c r="N10" s="158"/>
    </row>
    <row r="11" spans="1:15" s="37" customFormat="1" ht="15" customHeight="1">
      <c r="A11" s="36"/>
      <c r="B11" s="36"/>
      <c r="C11" s="190" t="s">
        <v>255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</row>
    <row r="12" spans="1:15" s="37" customFormat="1" ht="15" customHeight="1">
      <c r="A12" s="36"/>
      <c r="B12" s="36"/>
      <c r="C12" s="95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</row>
    <row r="13" spans="1:15" s="41" customFormat="1" ht="49.5" customHeight="1">
      <c r="A13" s="93"/>
      <c r="B13" s="94"/>
      <c r="C13" s="98" t="s">
        <v>166</v>
      </c>
      <c r="D13" s="96" t="s">
        <v>250</v>
      </c>
      <c r="E13" s="96" t="s">
        <v>168</v>
      </c>
      <c r="F13" s="96" t="s">
        <v>251</v>
      </c>
      <c r="G13" s="97" t="s">
        <v>170</v>
      </c>
      <c r="H13" s="40" t="s">
        <v>151</v>
      </c>
      <c r="I13" s="30" t="s">
        <v>144</v>
      </c>
      <c r="J13" s="40" t="s">
        <v>136</v>
      </c>
      <c r="K13" s="40" t="s">
        <v>137</v>
      </c>
      <c r="L13" s="30"/>
      <c r="M13" s="30"/>
      <c r="N13" s="30"/>
      <c r="O13" s="40" t="s">
        <v>151</v>
      </c>
    </row>
    <row r="14" spans="1:15" s="8" customFormat="1" ht="33.75" customHeight="1">
      <c r="A14" s="94" t="s">
        <v>46</v>
      </c>
      <c r="B14" s="94"/>
      <c r="C14" s="98" t="s">
        <v>256</v>
      </c>
      <c r="D14" s="99" t="s">
        <v>208</v>
      </c>
      <c r="E14" s="100">
        <f>E15+E22+E29+E30+E31</f>
        <v>964171.47</v>
      </c>
      <c r="F14" s="100">
        <f>F15+F22+F29+F30+F31</f>
        <v>631977.78041999997</v>
      </c>
      <c r="G14" s="102"/>
      <c r="H14" s="82"/>
      <c r="I14" s="82"/>
      <c r="J14" s="82"/>
      <c r="K14" s="82"/>
      <c r="L14" s="83"/>
      <c r="M14" s="20"/>
      <c r="N14" s="20"/>
      <c r="O14" s="76"/>
    </row>
    <row r="15" spans="1:15" s="8" customFormat="1" ht="18.75" customHeight="1">
      <c r="A15" s="103"/>
      <c r="B15" s="104">
        <v>1</v>
      </c>
      <c r="C15" s="107" t="s">
        <v>175</v>
      </c>
      <c r="D15" s="99" t="s">
        <v>208</v>
      </c>
      <c r="E15" s="100">
        <f>E16+E17+E18+E19+E20+E21</f>
        <v>219400.38</v>
      </c>
      <c r="F15" s="100">
        <f>F16+F17+F18+F19+F20+F21</f>
        <v>133370.80226</v>
      </c>
      <c r="G15" s="102"/>
      <c r="H15" s="82"/>
      <c r="I15" s="82"/>
      <c r="J15" s="82"/>
      <c r="K15" s="82"/>
      <c r="L15" s="83"/>
      <c r="M15" s="2"/>
      <c r="N15" s="2"/>
      <c r="O15" s="76"/>
    </row>
    <row r="16" spans="1:15" s="11" customFormat="1" ht="15.75" customHeight="1">
      <c r="A16" s="105"/>
      <c r="B16" s="106" t="s">
        <v>38</v>
      </c>
      <c r="C16" s="107" t="s">
        <v>176</v>
      </c>
      <c r="D16" s="99" t="s">
        <v>208</v>
      </c>
      <c r="E16" s="108">
        <v>14785.31</v>
      </c>
      <c r="F16" s="101">
        <v>2590.4011099999998</v>
      </c>
      <c r="G16" s="109">
        <f>F16/E16*100</f>
        <v>17.520100085828432</v>
      </c>
      <c r="H16" s="35"/>
      <c r="I16" s="35" t="e">
        <f>#REF!-E16</f>
        <v>#REF!</v>
      </c>
      <c r="J16" s="49" t="e">
        <f>#REF!/E16*100</f>
        <v>#REF!</v>
      </c>
      <c r="K16" s="49" t="e">
        <f>#REF!/#REF!*100</f>
        <v>#REF!</v>
      </c>
      <c r="L16" s="81"/>
      <c r="M16" s="35"/>
      <c r="N16" s="35"/>
      <c r="O16" s="77"/>
    </row>
    <row r="17" spans="1:18" s="55" customFormat="1" ht="15.75" customHeight="1">
      <c r="A17" s="105"/>
      <c r="B17" s="106" t="s">
        <v>39</v>
      </c>
      <c r="C17" s="107" t="s">
        <v>257</v>
      </c>
      <c r="D17" s="99" t="s">
        <v>208</v>
      </c>
      <c r="E17" s="108">
        <v>8000.84</v>
      </c>
      <c r="F17" s="101">
        <v>378.80171000000001</v>
      </c>
      <c r="G17" s="109">
        <f t="shared" ref="G17:G20" si="0">F17/E17*100</f>
        <v>4.734524249953755</v>
      </c>
      <c r="H17" s="56"/>
      <c r="I17" s="56" t="e">
        <f>#REF!-E17</f>
        <v>#REF!</v>
      </c>
      <c r="J17" s="54" t="e">
        <f>#REF!/E17*100</f>
        <v>#REF!</v>
      </c>
      <c r="K17" s="54" t="e">
        <f>#REF!/#REF!*100</f>
        <v>#REF!</v>
      </c>
      <c r="L17" s="81"/>
      <c r="M17" s="35"/>
      <c r="N17" s="35"/>
      <c r="O17" s="161"/>
    </row>
    <row r="18" spans="1:18" s="66" customFormat="1" ht="15.75" customHeight="1">
      <c r="A18" s="105"/>
      <c r="B18" s="106" t="s">
        <v>41</v>
      </c>
      <c r="C18" s="107" t="s">
        <v>179</v>
      </c>
      <c r="D18" s="99" t="s">
        <v>208</v>
      </c>
      <c r="E18" s="108">
        <v>41971.75</v>
      </c>
      <c r="F18" s="101">
        <v>24098.64301</v>
      </c>
      <c r="G18" s="109">
        <f t="shared" si="0"/>
        <v>57.41634077683203</v>
      </c>
      <c r="H18" s="65"/>
      <c r="I18" s="65" t="e">
        <f>#REF!-E18</f>
        <v>#REF!</v>
      </c>
      <c r="J18" s="64" t="e">
        <f>#REF!/E18*100</f>
        <v>#REF!</v>
      </c>
      <c r="K18" s="64" t="e">
        <f>#REF!/#REF!*100</f>
        <v>#REF!</v>
      </c>
      <c r="L18" s="81"/>
      <c r="M18" s="35"/>
      <c r="N18" s="35"/>
      <c r="O18" s="161"/>
    </row>
    <row r="19" spans="1:18" s="55" customFormat="1" ht="15.75" customHeight="1">
      <c r="A19" s="105"/>
      <c r="B19" s="106" t="s">
        <v>42</v>
      </c>
      <c r="C19" s="107" t="s">
        <v>258</v>
      </c>
      <c r="D19" s="99" t="s">
        <v>208</v>
      </c>
      <c r="E19" s="108">
        <v>462.38</v>
      </c>
      <c r="F19" s="101">
        <v>605.89783</v>
      </c>
      <c r="G19" s="109">
        <f t="shared" si="0"/>
        <v>131.03893550759116</v>
      </c>
      <c r="H19" s="35" t="e">
        <f>#REF!-E19</f>
        <v>#REF!</v>
      </c>
      <c r="I19" s="35"/>
      <c r="J19" s="54" t="e">
        <f>#REF!/E19*100</f>
        <v>#REF!</v>
      </c>
      <c r="K19" s="54" t="e">
        <f>#REF!/#REF!*100</f>
        <v>#REF!</v>
      </c>
      <c r="L19" s="81"/>
      <c r="M19" s="35"/>
      <c r="N19" s="35"/>
      <c r="O19" s="161"/>
    </row>
    <row r="20" spans="1:18" s="147" customFormat="1" ht="15.75" customHeight="1">
      <c r="A20" s="105"/>
      <c r="B20" s="106" t="s">
        <v>43</v>
      </c>
      <c r="C20" s="107" t="s">
        <v>259</v>
      </c>
      <c r="D20" s="99" t="s">
        <v>208</v>
      </c>
      <c r="E20" s="108">
        <v>154180.1</v>
      </c>
      <c r="F20" s="101">
        <v>105697.0586</v>
      </c>
      <c r="G20" s="109">
        <f t="shared" si="0"/>
        <v>68.554280740510606</v>
      </c>
      <c r="H20" s="148"/>
      <c r="I20" s="148" t="e">
        <f>#REF!-E20</f>
        <v>#REF!</v>
      </c>
      <c r="J20" s="149" t="e">
        <f>#REF!/E20*100</f>
        <v>#REF!</v>
      </c>
      <c r="K20" s="149" t="e">
        <f>#REF!/#REF!*100</f>
        <v>#REF!</v>
      </c>
      <c r="L20" s="150"/>
      <c r="M20" s="148"/>
      <c r="N20" s="148"/>
      <c r="O20" s="161"/>
    </row>
    <row r="21" spans="1:18" s="55" customFormat="1" ht="15.75" customHeight="1">
      <c r="A21" s="105"/>
      <c r="B21" s="106" t="s">
        <v>44</v>
      </c>
      <c r="C21" s="98" t="s">
        <v>260</v>
      </c>
      <c r="D21" s="99" t="s">
        <v>208</v>
      </c>
      <c r="E21" s="108">
        <v>0</v>
      </c>
      <c r="F21" s="101">
        <v>0</v>
      </c>
      <c r="G21" s="109">
        <v>0</v>
      </c>
      <c r="H21" s="56" t="e">
        <f>#REF!-E21</f>
        <v>#REF!</v>
      </c>
      <c r="I21" s="56" t="e">
        <f>#REF!-E21</f>
        <v>#REF!</v>
      </c>
      <c r="J21" s="54"/>
      <c r="K21" s="54" t="e">
        <f>#REF!/#REF!*100</f>
        <v>#REF!</v>
      </c>
      <c r="L21" s="81"/>
      <c r="M21" s="35"/>
      <c r="N21" s="35"/>
      <c r="O21" s="161"/>
      <c r="R21" s="55" t="s">
        <v>1</v>
      </c>
    </row>
    <row r="22" spans="1:18" s="11" customFormat="1" ht="31.5" customHeight="1">
      <c r="A22" s="105" t="s">
        <v>1</v>
      </c>
      <c r="B22" s="106">
        <v>2</v>
      </c>
      <c r="C22" s="107" t="s">
        <v>261</v>
      </c>
      <c r="D22" s="99" t="s">
        <v>208</v>
      </c>
      <c r="E22" s="100">
        <f>E23+E24+E28+E25+E26+E27</f>
        <v>465550.24</v>
      </c>
      <c r="F22" s="100">
        <f>F23+F24+F25+F26+F27+F28</f>
        <v>307471.80397999997</v>
      </c>
      <c r="G22" s="109" t="s">
        <v>1</v>
      </c>
      <c r="H22" s="34"/>
      <c r="I22" s="34"/>
      <c r="J22" s="47" t="e">
        <f>#REF!/E22*100</f>
        <v>#REF!</v>
      </c>
      <c r="K22" s="47" t="e">
        <f>#REF!/#REF!*100</f>
        <v>#REF!</v>
      </c>
      <c r="L22" s="83"/>
      <c r="M22" s="34"/>
      <c r="N22" s="34"/>
      <c r="O22" s="161"/>
      <c r="Q22" s="86" t="s">
        <v>1</v>
      </c>
    </row>
    <row r="23" spans="1:18" s="11" customFormat="1" ht="19.5" customHeight="1">
      <c r="A23" s="105" t="s">
        <v>1</v>
      </c>
      <c r="B23" s="106" t="s">
        <v>49</v>
      </c>
      <c r="C23" s="98" t="s">
        <v>184</v>
      </c>
      <c r="D23" s="99" t="s">
        <v>208</v>
      </c>
      <c r="E23" s="108">
        <v>420121.56</v>
      </c>
      <c r="F23" s="101">
        <v>275418.7402</v>
      </c>
      <c r="G23" s="109">
        <f>F23/E23*100</f>
        <v>65.556916479125704</v>
      </c>
      <c r="H23" s="35"/>
      <c r="I23" s="35" t="e">
        <f>#REF!-E23</f>
        <v>#REF!</v>
      </c>
      <c r="J23" s="49" t="e">
        <f>#REF!/E23*100</f>
        <v>#REF!</v>
      </c>
      <c r="K23" s="49" t="e">
        <f>#REF!/#REF!*100</f>
        <v>#REF!</v>
      </c>
      <c r="L23" s="81"/>
      <c r="M23" s="35"/>
      <c r="N23" s="35"/>
      <c r="O23" s="161"/>
      <c r="R23" s="86" t="s">
        <v>1</v>
      </c>
    </row>
    <row r="24" spans="1:18" s="48" customFormat="1" ht="15.75" customHeight="1">
      <c r="A24" s="111"/>
      <c r="B24" s="106"/>
      <c r="C24" s="113"/>
      <c r="D24" s="99" t="s">
        <v>208</v>
      </c>
      <c r="E24" s="101"/>
      <c r="F24" s="101"/>
      <c r="G24" s="109" t="s">
        <v>1</v>
      </c>
      <c r="H24" s="2">
        <f t="shared" ref="H24:K24" si="1">H25+H26+H27</f>
        <v>0</v>
      </c>
      <c r="I24" s="2">
        <f t="shared" si="1"/>
        <v>0</v>
      </c>
      <c r="J24" s="2">
        <f t="shared" si="1"/>
        <v>0</v>
      </c>
      <c r="K24" s="2">
        <f t="shared" si="1"/>
        <v>0</v>
      </c>
      <c r="L24" s="2"/>
      <c r="M24" s="35"/>
      <c r="N24" s="35"/>
      <c r="O24" s="164"/>
    </row>
    <row r="25" spans="1:18" s="11" customFormat="1" ht="15.75" customHeight="1" outlineLevel="1">
      <c r="A25" s="105"/>
      <c r="B25" s="105"/>
      <c r="C25" s="113" t="s">
        <v>171</v>
      </c>
      <c r="D25" s="99" t="s">
        <v>208</v>
      </c>
      <c r="E25" s="108">
        <v>22686.560000000001</v>
      </c>
      <c r="F25" s="101">
        <v>14764.01346</v>
      </c>
      <c r="G25" s="109">
        <v>0</v>
      </c>
      <c r="H25" s="35"/>
      <c r="I25" s="35"/>
      <c r="J25" s="49"/>
      <c r="K25" s="49"/>
      <c r="L25" s="81"/>
      <c r="M25" s="35"/>
      <c r="N25" s="35"/>
      <c r="O25" s="161"/>
    </row>
    <row r="26" spans="1:18" s="11" customFormat="1" ht="15.75" customHeight="1" outlineLevel="1">
      <c r="A26" s="105"/>
      <c r="B26" s="105"/>
      <c r="C26" s="113" t="s">
        <v>172</v>
      </c>
      <c r="D26" s="99" t="s">
        <v>208</v>
      </c>
      <c r="E26" s="108">
        <v>13233.83</v>
      </c>
      <c r="F26" s="101">
        <v>8467.9424500000005</v>
      </c>
      <c r="G26" s="109">
        <f>F26/E26*100</f>
        <v>63.987088016092095</v>
      </c>
      <c r="H26" s="35"/>
      <c r="I26" s="35"/>
      <c r="J26" s="49"/>
      <c r="K26" s="49"/>
      <c r="L26" s="81"/>
      <c r="M26" s="35"/>
      <c r="N26" s="35"/>
      <c r="O26" s="161"/>
    </row>
    <row r="27" spans="1:18" s="11" customFormat="1" ht="15.75" customHeight="1" outlineLevel="1">
      <c r="A27" s="105"/>
      <c r="B27" s="105"/>
      <c r="C27" s="107" t="s">
        <v>262</v>
      </c>
      <c r="D27" s="99" t="s">
        <v>208</v>
      </c>
      <c r="E27" s="108">
        <v>7562.19</v>
      </c>
      <c r="F27" s="101">
        <v>7688.50288</v>
      </c>
      <c r="G27" s="109">
        <f t="shared" ref="G27" si="2">F27/E27*100</f>
        <v>101.67032142805192</v>
      </c>
      <c r="H27" s="35"/>
      <c r="I27" s="35"/>
      <c r="J27" s="49"/>
      <c r="K27" s="49"/>
      <c r="L27" s="81"/>
      <c r="M27" s="35"/>
      <c r="N27" s="35"/>
      <c r="O27" s="161"/>
    </row>
    <row r="28" spans="1:18" s="11" customFormat="1" ht="26.25" customHeight="1">
      <c r="A28" s="105"/>
      <c r="B28" s="106" t="s">
        <v>45</v>
      </c>
      <c r="C28" s="98" t="s">
        <v>185</v>
      </c>
      <c r="D28" s="99" t="s">
        <v>208</v>
      </c>
      <c r="E28" s="108">
        <v>1946.1</v>
      </c>
      <c r="F28" s="101">
        <v>1132.60499</v>
      </c>
      <c r="G28" s="109">
        <f>F28/E28*100</f>
        <v>58.198704588664519</v>
      </c>
      <c r="H28" s="35" t="e">
        <f>#REF!-E28</f>
        <v>#REF!</v>
      </c>
      <c r="I28" s="35"/>
      <c r="J28" s="49" t="e">
        <f>#REF!/E28*100</f>
        <v>#REF!</v>
      </c>
      <c r="K28" s="49" t="e">
        <f>#REF!/#REF!*100</f>
        <v>#REF!</v>
      </c>
      <c r="L28" s="81"/>
      <c r="M28" s="35"/>
      <c r="N28" s="35"/>
      <c r="O28" s="161"/>
    </row>
    <row r="29" spans="1:18" s="48" customFormat="1" ht="18.75" customHeight="1">
      <c r="A29" s="111"/>
      <c r="B29" s="106">
        <v>3</v>
      </c>
      <c r="C29" s="98" t="s">
        <v>6</v>
      </c>
      <c r="D29" s="99" t="s">
        <v>208</v>
      </c>
      <c r="E29" s="108">
        <v>181337.57</v>
      </c>
      <c r="F29" s="101">
        <v>151681.68166</v>
      </c>
      <c r="G29" s="109">
        <f t="shared" ref="G29:G34" si="3">F29/E29*100</f>
        <v>83.646031906129551</v>
      </c>
      <c r="H29" s="34"/>
      <c r="I29" s="34" t="e">
        <f>#REF!-E29</f>
        <v>#REF!</v>
      </c>
      <c r="J29" s="47" t="e">
        <f>#REF!/E29*100</f>
        <v>#REF!</v>
      </c>
      <c r="K29" s="47" t="e">
        <f>#REF!/#REF!*100</f>
        <v>#REF!</v>
      </c>
      <c r="L29" s="83"/>
      <c r="M29" s="34"/>
      <c r="N29" s="34"/>
      <c r="O29" s="164"/>
    </row>
    <row r="30" spans="1:18" s="10" customFormat="1" ht="33" customHeight="1">
      <c r="A30" s="93"/>
      <c r="B30" s="104">
        <v>4</v>
      </c>
      <c r="C30" s="98" t="s">
        <v>263</v>
      </c>
      <c r="D30" s="99" t="s">
        <v>208</v>
      </c>
      <c r="E30" s="108">
        <v>94100</v>
      </c>
      <c r="F30" s="101">
        <v>22391.832569999999</v>
      </c>
      <c r="G30" s="109">
        <f t="shared" si="3"/>
        <v>23.795783815090328</v>
      </c>
      <c r="H30" s="34" t="e">
        <f>#REF!-E30</f>
        <v>#REF!</v>
      </c>
      <c r="I30" s="34"/>
      <c r="J30" s="84" t="e">
        <f>#REF!/E30*100</f>
        <v>#REF!</v>
      </c>
      <c r="K30" s="84" t="e">
        <f>#REF!/#REF!*100</f>
        <v>#REF!</v>
      </c>
      <c r="L30" s="83"/>
      <c r="M30" s="34"/>
      <c r="N30" s="34"/>
      <c r="O30" s="165"/>
    </row>
    <row r="31" spans="1:18" s="10" customFormat="1" ht="26.25" customHeight="1">
      <c r="A31" s="93"/>
      <c r="B31" s="104">
        <v>5</v>
      </c>
      <c r="C31" s="107" t="s">
        <v>264</v>
      </c>
      <c r="D31" s="99" t="s">
        <v>208</v>
      </c>
      <c r="E31" s="100">
        <f>E32+E33+E34+E40+E43+E44+E45</f>
        <v>3783.28</v>
      </c>
      <c r="F31" s="100">
        <v>17061.659950000001</v>
      </c>
      <c r="G31" s="109" t="s">
        <v>1</v>
      </c>
      <c r="H31" s="34"/>
      <c r="I31" s="34"/>
      <c r="J31" s="82" t="e">
        <f>#REF!/E31*100</f>
        <v>#REF!</v>
      </c>
      <c r="K31" s="82" t="e">
        <f>#REF!/#REF!*100</f>
        <v>#REF!</v>
      </c>
      <c r="L31" s="83"/>
      <c r="M31" s="34"/>
      <c r="N31" s="34"/>
      <c r="O31" s="165"/>
    </row>
    <row r="32" spans="1:18" s="55" customFormat="1" ht="17.25" customHeight="1">
      <c r="A32" s="105"/>
      <c r="B32" s="106" t="s">
        <v>50</v>
      </c>
      <c r="C32" s="107" t="s">
        <v>188</v>
      </c>
      <c r="D32" s="99" t="s">
        <v>208</v>
      </c>
      <c r="E32" s="108">
        <v>1850.79</v>
      </c>
      <c r="F32" s="101">
        <v>13573.95714</v>
      </c>
      <c r="G32" s="109">
        <f t="shared" si="3"/>
        <v>733.41422527677378</v>
      </c>
      <c r="H32" s="56"/>
      <c r="I32" s="56" t="e">
        <f>#REF!-E32</f>
        <v>#REF!</v>
      </c>
      <c r="J32" s="54" t="e">
        <f>#REF!/E32*100</f>
        <v>#REF!</v>
      </c>
      <c r="K32" s="54" t="e">
        <f>#REF!/#REF!*100</f>
        <v>#REF!</v>
      </c>
      <c r="L32" s="81"/>
      <c r="M32" s="35"/>
      <c r="N32" s="35"/>
      <c r="O32" s="161"/>
    </row>
    <row r="33" spans="1:15" s="55" customFormat="1" ht="17.25" customHeight="1">
      <c r="A33" s="105"/>
      <c r="B33" s="106" t="s">
        <v>51</v>
      </c>
      <c r="C33" s="107" t="s">
        <v>265</v>
      </c>
      <c r="D33" s="99" t="s">
        <v>208</v>
      </c>
      <c r="E33" s="108">
        <v>662.39</v>
      </c>
      <c r="F33" s="101">
        <v>0</v>
      </c>
      <c r="G33" s="109">
        <f t="shared" si="3"/>
        <v>0</v>
      </c>
      <c r="H33" s="56" t="e">
        <f>#REF!-E33</f>
        <v>#REF!</v>
      </c>
      <c r="I33" s="56"/>
      <c r="J33" s="54" t="e">
        <f>#REF!/E33*100</f>
        <v>#REF!</v>
      </c>
      <c r="K33" s="54" t="e">
        <f>#REF!/#REF!*100</f>
        <v>#REF!</v>
      </c>
      <c r="L33" s="81"/>
      <c r="M33" s="35"/>
      <c r="N33" s="35"/>
      <c r="O33" s="161"/>
    </row>
    <row r="34" spans="1:15" s="55" customFormat="1" ht="17.25" customHeight="1">
      <c r="A34" s="105"/>
      <c r="B34" s="106" t="s">
        <v>52</v>
      </c>
      <c r="C34" s="113" t="s">
        <v>266</v>
      </c>
      <c r="D34" s="99" t="s">
        <v>208</v>
      </c>
      <c r="E34" s="108">
        <v>594.73</v>
      </c>
      <c r="F34" s="101">
        <v>775.68215999999995</v>
      </c>
      <c r="G34" s="109">
        <f t="shared" si="3"/>
        <v>130.42593445765306</v>
      </c>
      <c r="H34" s="15">
        <f t="shared" ref="H34:K34" si="4">H35+H36+H37+H38+H39</f>
        <v>0</v>
      </c>
      <c r="I34" s="15">
        <f t="shared" si="4"/>
        <v>0</v>
      </c>
      <c r="J34" s="15">
        <f t="shared" si="4"/>
        <v>0</v>
      </c>
      <c r="K34" s="15">
        <f t="shared" si="4"/>
        <v>0</v>
      </c>
      <c r="L34" s="15"/>
      <c r="M34" s="35"/>
      <c r="N34" s="35"/>
      <c r="O34" s="161"/>
    </row>
    <row r="35" spans="1:15" s="28" customFormat="1" ht="17.25" hidden="1" customHeight="1" outlineLevel="1">
      <c r="A35" s="115"/>
      <c r="B35" s="115"/>
      <c r="C35" s="113"/>
      <c r="D35" s="99" t="s">
        <v>100</v>
      </c>
      <c r="E35" s="108"/>
      <c r="F35" s="101">
        <v>8.9512400000000003</v>
      </c>
      <c r="G35" s="109"/>
      <c r="H35" s="35"/>
      <c r="I35" s="35"/>
      <c r="J35" s="49"/>
      <c r="K35" s="49"/>
      <c r="L35" s="81"/>
      <c r="M35" s="35"/>
      <c r="N35" s="35"/>
      <c r="O35" s="162"/>
    </row>
    <row r="36" spans="1:15" s="50" customFormat="1" ht="17.25" hidden="1" customHeight="1" outlineLevel="1">
      <c r="A36" s="115"/>
      <c r="B36" s="115"/>
      <c r="C36" s="113"/>
      <c r="D36" s="99" t="s">
        <v>100</v>
      </c>
      <c r="E36" s="108"/>
      <c r="F36" s="101">
        <v>159.00684000000001</v>
      </c>
      <c r="G36" s="109"/>
      <c r="H36" s="35"/>
      <c r="I36" s="35"/>
      <c r="J36" s="49"/>
      <c r="K36" s="49"/>
      <c r="L36" s="81"/>
      <c r="M36" s="35"/>
      <c r="N36" s="35"/>
      <c r="O36" s="166"/>
    </row>
    <row r="37" spans="1:15" s="50" customFormat="1" ht="17.25" hidden="1" customHeight="1" outlineLevel="1">
      <c r="A37" s="115"/>
      <c r="B37" s="115"/>
      <c r="C37" s="113"/>
      <c r="D37" s="99" t="s">
        <v>100</v>
      </c>
      <c r="E37" s="108"/>
      <c r="F37" s="101">
        <v>0</v>
      </c>
      <c r="G37" s="109"/>
      <c r="H37" s="35"/>
      <c r="I37" s="35"/>
      <c r="J37" s="49"/>
      <c r="K37" s="49"/>
      <c r="L37" s="81"/>
      <c r="M37" s="35"/>
      <c r="N37" s="35"/>
      <c r="O37" s="166"/>
    </row>
    <row r="38" spans="1:15" s="50" customFormat="1" ht="17.25" hidden="1" customHeight="1" outlineLevel="1">
      <c r="A38" s="115"/>
      <c r="B38" s="115"/>
      <c r="C38" s="113"/>
      <c r="D38" s="99" t="s">
        <v>100</v>
      </c>
      <c r="E38" s="108"/>
      <c r="F38" s="101">
        <v>13.43248</v>
      </c>
      <c r="G38" s="109"/>
      <c r="H38" s="35"/>
      <c r="I38" s="35"/>
      <c r="J38" s="49"/>
      <c r="K38" s="49"/>
      <c r="L38" s="81"/>
      <c r="M38" s="35"/>
      <c r="N38" s="35"/>
      <c r="O38" s="166"/>
    </row>
    <row r="39" spans="1:15" s="50" customFormat="1" ht="17.25" hidden="1" customHeight="1" outlineLevel="1">
      <c r="A39" s="115"/>
      <c r="B39" s="115"/>
      <c r="C39" s="98"/>
      <c r="D39" s="99"/>
      <c r="E39" s="108"/>
      <c r="F39" s="101">
        <v>594.29160000000002</v>
      </c>
      <c r="G39" s="109"/>
      <c r="H39" s="35"/>
      <c r="I39" s="35"/>
      <c r="J39" s="49"/>
      <c r="K39" s="49"/>
      <c r="L39" s="81"/>
      <c r="M39" s="35"/>
      <c r="N39" s="35"/>
      <c r="O39" s="166"/>
    </row>
    <row r="40" spans="1:15" s="72" customFormat="1" ht="17.25" customHeight="1" collapsed="1">
      <c r="A40" s="111"/>
      <c r="B40" s="106" t="s">
        <v>53</v>
      </c>
      <c r="C40" s="107" t="s">
        <v>267</v>
      </c>
      <c r="D40" s="110" t="s">
        <v>208</v>
      </c>
      <c r="E40" s="108">
        <v>230.61</v>
      </c>
      <c r="F40" s="101">
        <v>91.470309999999998</v>
      </c>
      <c r="G40" s="109">
        <f t="shared" ref="G40" si="5">F40/E40*100</f>
        <v>39.664502840293132</v>
      </c>
      <c r="H40" s="3">
        <f t="shared" ref="H40:J40" si="6">H41+H42</f>
        <v>0</v>
      </c>
      <c r="I40" s="3">
        <f t="shared" si="6"/>
        <v>0</v>
      </c>
      <c r="J40" s="3">
        <f t="shared" si="6"/>
        <v>0</v>
      </c>
      <c r="K40" s="3">
        <f t="shared" ref="K40" si="7">K41+K42</f>
        <v>0</v>
      </c>
      <c r="L40" s="3"/>
      <c r="M40" s="35"/>
      <c r="N40" s="35"/>
      <c r="O40" s="164"/>
    </row>
    <row r="41" spans="1:15" s="11" customFormat="1" ht="21.75" customHeight="1">
      <c r="A41" s="105"/>
      <c r="B41" s="106" t="s">
        <v>53</v>
      </c>
      <c r="C41" s="113" t="s">
        <v>267</v>
      </c>
      <c r="D41" s="99" t="s">
        <v>208</v>
      </c>
      <c r="E41" s="108">
        <v>0</v>
      </c>
      <c r="F41" s="101">
        <v>69.595309999999998</v>
      </c>
      <c r="G41" s="109"/>
      <c r="H41" s="35"/>
      <c r="I41" s="35"/>
      <c r="J41" s="49"/>
      <c r="K41" s="49"/>
      <c r="L41" s="81"/>
      <c r="M41" s="35"/>
      <c r="N41" s="35"/>
      <c r="O41" s="161"/>
    </row>
    <row r="42" spans="1:15" s="50" customFormat="1" ht="30" hidden="1" customHeight="1" outlineLevel="1">
      <c r="A42" s="115"/>
      <c r="B42" s="115"/>
      <c r="C42" s="107"/>
      <c r="D42" s="99"/>
      <c r="E42" s="108"/>
      <c r="F42" s="101">
        <v>21.875</v>
      </c>
      <c r="G42" s="109"/>
      <c r="H42" s="35"/>
      <c r="I42" s="35"/>
      <c r="J42" s="49"/>
      <c r="K42" s="49"/>
      <c r="L42" s="81"/>
      <c r="M42" s="35"/>
      <c r="N42" s="35"/>
      <c r="O42" s="166"/>
    </row>
    <row r="43" spans="1:15" s="11" customFormat="1" ht="21" customHeight="1" collapsed="1">
      <c r="A43" s="105"/>
      <c r="B43" s="106" t="s">
        <v>54</v>
      </c>
      <c r="C43" s="107" t="s">
        <v>192</v>
      </c>
      <c r="D43" s="99" t="s">
        <v>208</v>
      </c>
      <c r="E43" s="108">
        <v>361.05</v>
      </c>
      <c r="F43" s="101">
        <v>156.11794</v>
      </c>
      <c r="G43" s="109">
        <f t="shared" ref="G43" si="8">F43/E43*100</f>
        <v>43.239977842404102</v>
      </c>
      <c r="H43" s="35"/>
      <c r="I43" s="35" t="e">
        <f>#REF!-E43</f>
        <v>#REF!</v>
      </c>
      <c r="J43" s="49" t="e">
        <f>#REF!/E43*100</f>
        <v>#REF!</v>
      </c>
      <c r="K43" s="49" t="e">
        <f>#REF!/#REF!*100</f>
        <v>#REF!</v>
      </c>
      <c r="L43" s="81"/>
      <c r="M43" s="35"/>
      <c r="N43" s="35"/>
      <c r="O43" s="161"/>
    </row>
    <row r="44" spans="1:15" s="55" customFormat="1" ht="15" customHeight="1">
      <c r="A44" s="105"/>
      <c r="B44" s="106" t="s">
        <v>55</v>
      </c>
      <c r="C44" s="107" t="s">
        <v>268</v>
      </c>
      <c r="D44" s="99" t="s">
        <v>208</v>
      </c>
      <c r="E44" s="108">
        <v>83.71</v>
      </c>
      <c r="F44" s="101"/>
      <c r="G44" s="109">
        <f>F44/E44*100</f>
        <v>0</v>
      </c>
      <c r="H44" s="56"/>
      <c r="I44" s="56" t="e">
        <f>#REF!-E44</f>
        <v>#REF!</v>
      </c>
      <c r="J44" s="63" t="e">
        <f>#REF!/E44*100</f>
        <v>#REF!</v>
      </c>
      <c r="K44" s="63" t="e">
        <f>#REF!/#REF!*100</f>
        <v>#REF!</v>
      </c>
      <c r="L44" s="81"/>
      <c r="M44" s="35"/>
      <c r="N44" s="35"/>
      <c r="O44" s="161"/>
    </row>
    <row r="45" spans="1:15" s="8" customFormat="1" ht="20.25" customHeight="1">
      <c r="A45" s="103"/>
      <c r="B45" s="104" t="s">
        <v>56</v>
      </c>
      <c r="C45" s="113" t="s">
        <v>269</v>
      </c>
      <c r="D45" s="99" t="s">
        <v>208</v>
      </c>
      <c r="E45" s="108">
        <v>0</v>
      </c>
      <c r="F45" s="101">
        <v>2.1875</v>
      </c>
      <c r="G45" s="109"/>
      <c r="H45" s="35" t="e">
        <f>#REF!-E45</f>
        <v>#REF!</v>
      </c>
      <c r="I45" s="35" t="e">
        <f>#REF!-E45</f>
        <v>#REF!</v>
      </c>
      <c r="J45" s="39"/>
      <c r="K45" s="39" t="e">
        <f>#REF!/#REF!*100</f>
        <v>#REF!</v>
      </c>
      <c r="L45" s="81"/>
      <c r="M45" s="35"/>
      <c r="N45" s="35"/>
      <c r="O45" s="167"/>
    </row>
    <row r="46" spans="1:15" s="51" customFormat="1" ht="17.25" hidden="1" customHeight="1" outlineLevel="1">
      <c r="A46" s="115"/>
      <c r="B46" s="115"/>
      <c r="C46" s="113"/>
      <c r="D46" s="99"/>
      <c r="E46" s="108"/>
      <c r="F46" s="101">
        <v>0</v>
      </c>
      <c r="G46" s="109"/>
      <c r="H46" s="35"/>
      <c r="I46" s="35"/>
      <c r="J46" s="49"/>
      <c r="K46" s="49"/>
      <c r="L46" s="81"/>
      <c r="M46" s="35"/>
      <c r="N46" s="35"/>
      <c r="O46" s="166"/>
    </row>
    <row r="47" spans="1:15" s="51" customFormat="1" ht="17.25" hidden="1" customHeight="1" outlineLevel="1">
      <c r="A47" s="115"/>
      <c r="B47" s="115"/>
      <c r="C47" s="113"/>
      <c r="D47" s="99"/>
      <c r="E47" s="108"/>
      <c r="F47" s="101">
        <v>0</v>
      </c>
      <c r="G47" s="109"/>
      <c r="H47" s="35"/>
      <c r="I47" s="35"/>
      <c r="J47" s="49"/>
      <c r="K47" s="49"/>
      <c r="L47" s="81"/>
      <c r="M47" s="35"/>
      <c r="N47" s="35"/>
      <c r="O47" s="166"/>
    </row>
    <row r="48" spans="1:15" s="51" customFormat="1" ht="17.25" hidden="1" customHeight="1" outlineLevel="1">
      <c r="A48" s="115"/>
      <c r="B48" s="115"/>
      <c r="C48" s="98"/>
      <c r="D48" s="99"/>
      <c r="E48" s="108"/>
      <c r="F48" s="101">
        <v>2.1875</v>
      </c>
      <c r="G48" s="109"/>
      <c r="H48" s="35"/>
      <c r="I48" s="35"/>
      <c r="J48" s="49"/>
      <c r="K48" s="49"/>
      <c r="L48" s="81"/>
      <c r="M48" s="35"/>
      <c r="N48" s="35"/>
      <c r="O48" s="166"/>
    </row>
    <row r="49" spans="1:15" s="45" customFormat="1" ht="19.5" customHeight="1" collapsed="1">
      <c r="A49" s="116"/>
      <c r="B49" s="117"/>
      <c r="C49" s="120" t="s">
        <v>270</v>
      </c>
      <c r="D49" s="99" t="s">
        <v>208</v>
      </c>
      <c r="E49" s="108">
        <v>0</v>
      </c>
      <c r="F49" s="100">
        <v>2462.2449000000001</v>
      </c>
      <c r="G49" s="109"/>
      <c r="H49" s="19" t="e">
        <f>#REF!+F49+#REF!</f>
        <v>#REF!</v>
      </c>
      <c r="I49" s="19" t="e">
        <f>#REF!+#REF!+G49</f>
        <v>#REF!</v>
      </c>
      <c r="J49" s="19" t="e">
        <f>F49+#REF!+H49</f>
        <v>#REF!</v>
      </c>
      <c r="K49" s="19" t="e">
        <f>#REF!+#REF!+I49</f>
        <v>#REF!</v>
      </c>
      <c r="L49" s="19"/>
      <c r="M49" s="35"/>
      <c r="N49" s="35"/>
      <c r="O49" s="154"/>
    </row>
    <row r="50" spans="1:15" s="45" customFormat="1" ht="15.75" hidden="1" customHeight="1" outlineLevel="1">
      <c r="A50" s="116"/>
      <c r="B50" s="117">
        <v>1</v>
      </c>
      <c r="C50" s="122"/>
      <c r="D50" s="118" t="s">
        <v>100</v>
      </c>
      <c r="E50" s="119"/>
      <c r="F50" s="101">
        <v>1885.5629200000001</v>
      </c>
      <c r="G50" s="109"/>
      <c r="H50" s="35"/>
      <c r="I50" s="35"/>
      <c r="J50" s="44"/>
      <c r="K50" s="44"/>
      <c r="L50" s="81"/>
      <c r="M50" s="35"/>
      <c r="N50" s="35"/>
      <c r="O50" s="154"/>
    </row>
    <row r="51" spans="1:15" s="45" customFormat="1" ht="15.75" hidden="1" customHeight="1" outlineLevel="1">
      <c r="A51" s="116"/>
      <c r="B51" s="117">
        <v>3</v>
      </c>
      <c r="C51" s="123"/>
      <c r="D51" s="118" t="s">
        <v>100</v>
      </c>
      <c r="E51" s="119"/>
      <c r="F51" s="101">
        <v>0</v>
      </c>
      <c r="G51" s="109"/>
      <c r="H51" s="35"/>
      <c r="I51" s="35"/>
      <c r="J51" s="44"/>
      <c r="K51" s="44"/>
      <c r="L51" s="81"/>
      <c r="M51" s="35"/>
      <c r="N51" s="35"/>
      <c r="O51" s="154"/>
    </row>
    <row r="52" spans="1:15" s="45" customFormat="1" ht="15.75" hidden="1" customHeight="1" outlineLevel="1">
      <c r="A52" s="116"/>
      <c r="B52" s="117">
        <v>4</v>
      </c>
      <c r="C52" s="120"/>
      <c r="D52" s="118" t="s">
        <v>100</v>
      </c>
      <c r="E52" s="119"/>
      <c r="F52" s="101">
        <v>0</v>
      </c>
      <c r="G52" s="109"/>
      <c r="H52" s="35"/>
      <c r="I52" s="35"/>
      <c r="J52" s="44"/>
      <c r="K52" s="44"/>
      <c r="L52" s="81"/>
      <c r="M52" s="35"/>
      <c r="N52" s="35"/>
      <c r="O52" s="154"/>
    </row>
    <row r="53" spans="1:15" s="45" customFormat="1" ht="15.75" hidden="1" customHeight="1" outlineLevel="1">
      <c r="A53" s="116"/>
      <c r="B53" s="117">
        <v>6</v>
      </c>
      <c r="C53" s="123"/>
      <c r="D53" s="118" t="s">
        <v>100</v>
      </c>
      <c r="E53" s="119"/>
      <c r="F53" s="101">
        <v>162.14197999999999</v>
      </c>
      <c r="G53" s="109"/>
      <c r="H53" s="35"/>
      <c r="I53" s="35"/>
      <c r="J53" s="44"/>
      <c r="K53" s="44"/>
      <c r="L53" s="81"/>
      <c r="M53" s="35"/>
      <c r="N53" s="35"/>
      <c r="O53" s="154"/>
    </row>
    <row r="54" spans="1:15" s="45" customFormat="1" ht="15.75" hidden="1" customHeight="1" outlineLevel="1">
      <c r="A54" s="116"/>
      <c r="B54" s="117"/>
      <c r="C54" s="120"/>
      <c r="D54" s="118" t="s">
        <v>100</v>
      </c>
      <c r="E54" s="119"/>
      <c r="F54" s="101">
        <v>88.2</v>
      </c>
      <c r="G54" s="109"/>
      <c r="H54" s="35"/>
      <c r="I54" s="35"/>
      <c r="J54" s="44"/>
      <c r="K54" s="44"/>
      <c r="L54" s="81"/>
      <c r="M54" s="35"/>
      <c r="N54" s="35"/>
      <c r="O54" s="154"/>
    </row>
    <row r="55" spans="1:15" s="45" customFormat="1" ht="15.75" hidden="1" customHeight="1" outlineLevel="1">
      <c r="A55" s="116"/>
      <c r="B55" s="117"/>
      <c r="C55" s="122"/>
      <c r="D55" s="118" t="s">
        <v>100</v>
      </c>
      <c r="E55" s="119"/>
      <c r="F55" s="101">
        <v>0</v>
      </c>
      <c r="G55" s="109"/>
      <c r="H55" s="35"/>
      <c r="I55" s="35"/>
      <c r="J55" s="44"/>
      <c r="K55" s="44"/>
      <c r="L55" s="81"/>
      <c r="M55" s="35"/>
      <c r="N55" s="35"/>
      <c r="O55" s="154"/>
    </row>
    <row r="56" spans="1:15" s="45" customFormat="1" ht="15.75" hidden="1" customHeight="1" outlineLevel="1">
      <c r="A56" s="116"/>
      <c r="B56" s="117">
        <v>9</v>
      </c>
      <c r="C56" s="123"/>
      <c r="D56" s="118" t="s">
        <v>100</v>
      </c>
      <c r="E56" s="119"/>
      <c r="F56" s="101">
        <v>0</v>
      </c>
      <c r="G56" s="109"/>
      <c r="H56" s="35"/>
      <c r="I56" s="35"/>
      <c r="J56" s="44"/>
      <c r="K56" s="44"/>
      <c r="L56" s="81"/>
      <c r="M56" s="35"/>
      <c r="N56" s="35"/>
      <c r="O56" s="154"/>
    </row>
    <row r="57" spans="1:15" s="9" customFormat="1" ht="15.75" hidden="1" customHeight="1" outlineLevel="1">
      <c r="A57" s="116"/>
      <c r="B57" s="117">
        <v>12</v>
      </c>
      <c r="C57" s="123"/>
      <c r="D57" s="118" t="s">
        <v>100</v>
      </c>
      <c r="E57" s="119"/>
      <c r="F57" s="101">
        <v>0</v>
      </c>
      <c r="G57" s="109"/>
      <c r="H57" s="35"/>
      <c r="I57" s="35"/>
      <c r="J57" s="44"/>
      <c r="K57" s="44"/>
      <c r="L57" s="81"/>
      <c r="M57" s="35"/>
      <c r="N57" s="35"/>
      <c r="O57" s="154"/>
    </row>
    <row r="58" spans="1:15" s="9" customFormat="1" ht="15.75" hidden="1" customHeight="1" outlineLevel="1">
      <c r="A58" s="116"/>
      <c r="B58" s="117">
        <v>13</v>
      </c>
      <c r="C58" s="123"/>
      <c r="D58" s="118" t="s">
        <v>100</v>
      </c>
      <c r="E58" s="119"/>
      <c r="F58" s="101">
        <v>0</v>
      </c>
      <c r="G58" s="109"/>
      <c r="H58" s="35"/>
      <c r="I58" s="35"/>
      <c r="J58" s="44"/>
      <c r="K58" s="44"/>
      <c r="L58" s="81"/>
      <c r="M58" s="35"/>
      <c r="N58" s="35"/>
      <c r="O58" s="154"/>
    </row>
    <row r="59" spans="1:15" s="9" customFormat="1" ht="15.75" hidden="1" customHeight="1" outlineLevel="1">
      <c r="A59" s="116"/>
      <c r="B59" s="117"/>
      <c r="C59" s="123"/>
      <c r="D59" s="118" t="s">
        <v>100</v>
      </c>
      <c r="E59" s="119"/>
      <c r="F59" s="101">
        <v>0</v>
      </c>
      <c r="G59" s="109"/>
      <c r="H59" s="35"/>
      <c r="I59" s="35"/>
      <c r="J59" s="44"/>
      <c r="K59" s="44"/>
      <c r="L59" s="81"/>
      <c r="M59" s="35"/>
      <c r="N59" s="35"/>
      <c r="O59" s="154"/>
    </row>
    <row r="60" spans="1:15" s="9" customFormat="1" ht="15.75" hidden="1" customHeight="1" outlineLevel="1">
      <c r="A60" s="116"/>
      <c r="B60" s="117"/>
      <c r="C60" s="123"/>
      <c r="D60" s="118" t="s">
        <v>100</v>
      </c>
      <c r="E60" s="119"/>
      <c r="F60" s="101">
        <v>0</v>
      </c>
      <c r="G60" s="109"/>
      <c r="H60" s="35"/>
      <c r="I60" s="35"/>
      <c r="J60" s="44"/>
      <c r="K60" s="44"/>
      <c r="L60" s="81"/>
      <c r="M60" s="35"/>
      <c r="N60" s="35"/>
      <c r="O60" s="154"/>
    </row>
    <row r="61" spans="1:15" s="9" customFormat="1" ht="15.75" hidden="1" customHeight="1" outlineLevel="1">
      <c r="A61" s="116"/>
      <c r="B61" s="117"/>
      <c r="C61" s="123"/>
      <c r="D61" s="118" t="s">
        <v>100</v>
      </c>
      <c r="E61" s="119"/>
      <c r="F61" s="101">
        <v>0</v>
      </c>
      <c r="G61" s="109"/>
      <c r="H61" s="35"/>
      <c r="I61" s="35"/>
      <c r="J61" s="44"/>
      <c r="K61" s="44"/>
      <c r="L61" s="81"/>
      <c r="M61" s="35"/>
      <c r="N61" s="35"/>
      <c r="O61" s="154"/>
    </row>
    <row r="62" spans="1:15" s="9" customFormat="1" ht="15.75" hidden="1" customHeight="1" outlineLevel="1">
      <c r="A62" s="116"/>
      <c r="B62" s="117"/>
      <c r="C62" s="123"/>
      <c r="D62" s="118" t="s">
        <v>100</v>
      </c>
      <c r="E62" s="119"/>
      <c r="F62" s="101">
        <v>111.72</v>
      </c>
      <c r="G62" s="109"/>
      <c r="H62" s="35"/>
      <c r="I62" s="35"/>
      <c r="J62" s="44"/>
      <c r="K62" s="44"/>
      <c r="L62" s="81"/>
      <c r="M62" s="35"/>
      <c r="N62" s="35"/>
      <c r="O62" s="154"/>
    </row>
    <row r="63" spans="1:15" s="9" customFormat="1" ht="15.75" hidden="1" customHeight="1" outlineLevel="1">
      <c r="A63" s="116"/>
      <c r="B63" s="117"/>
      <c r="C63" s="98"/>
      <c r="D63" s="118" t="s">
        <v>100</v>
      </c>
      <c r="E63" s="119"/>
      <c r="F63" s="101">
        <v>214.62</v>
      </c>
      <c r="G63" s="109"/>
      <c r="H63" s="35"/>
      <c r="I63" s="35"/>
      <c r="J63" s="44"/>
      <c r="K63" s="44"/>
      <c r="L63" s="81"/>
      <c r="M63" s="35"/>
      <c r="N63" s="35"/>
      <c r="O63" s="154"/>
    </row>
    <row r="64" spans="1:15" s="90" customFormat="1" ht="22.5" customHeight="1" collapsed="1">
      <c r="A64" s="94" t="s">
        <v>47</v>
      </c>
      <c r="B64" s="104">
        <v>6</v>
      </c>
      <c r="C64" s="107" t="s">
        <v>271</v>
      </c>
      <c r="D64" s="99" t="s">
        <v>208</v>
      </c>
      <c r="E64" s="100">
        <f>E65+E66+E70+E71+E72+E73+E74+E75</f>
        <v>56937.609999999993</v>
      </c>
      <c r="F64" s="100">
        <f>F65+F66+F70+F71+F72+F73+F74+F75</f>
        <v>34951.874390000004</v>
      </c>
      <c r="G64" s="109" t="s">
        <v>1</v>
      </c>
      <c r="H64" s="88"/>
      <c r="I64" s="88"/>
      <c r="J64" s="84" t="e">
        <f>#REF!/E64*100</f>
        <v>#REF!</v>
      </c>
      <c r="K64" s="84" t="e">
        <f>#REF!/#REF!*100</f>
        <v>#REF!</v>
      </c>
      <c r="L64" s="89"/>
      <c r="M64" s="21"/>
      <c r="N64" s="21"/>
      <c r="O64" s="167"/>
    </row>
    <row r="65" spans="1:17" s="11" customFormat="1" ht="19.5" customHeight="1">
      <c r="A65" s="105"/>
      <c r="B65" s="106" t="s">
        <v>57</v>
      </c>
      <c r="C65" s="107" t="s">
        <v>197</v>
      </c>
      <c r="D65" s="99" t="s">
        <v>208</v>
      </c>
      <c r="E65" s="108">
        <v>46529.71</v>
      </c>
      <c r="F65" s="101">
        <v>28083.615290000002</v>
      </c>
      <c r="G65" s="109">
        <f t="shared" ref="G65:G69" si="9">F65/E65*100</f>
        <v>60.356308453244182</v>
      </c>
      <c r="H65" s="34" t="e">
        <f>#REF!-E65</f>
        <v>#REF!</v>
      </c>
      <c r="I65" s="34"/>
      <c r="J65" s="47" t="e">
        <f>#REF!/E65*100</f>
        <v>#REF!</v>
      </c>
      <c r="K65" s="47" t="e">
        <f>#REF!/#REF!*100</f>
        <v>#REF!</v>
      </c>
      <c r="L65" s="83"/>
      <c r="M65" s="34"/>
      <c r="N65" s="34"/>
      <c r="O65" s="161"/>
      <c r="Q65" s="86" t="s">
        <v>1</v>
      </c>
    </row>
    <row r="66" spans="1:17" s="11" customFormat="1" ht="19.5" customHeight="1">
      <c r="A66" s="105"/>
      <c r="B66" s="106" t="s">
        <v>58</v>
      </c>
      <c r="C66" s="113" t="s">
        <v>272</v>
      </c>
      <c r="D66" s="99" t="s">
        <v>208</v>
      </c>
      <c r="E66" s="101">
        <f>E67+E68+E69</f>
        <v>4815.82</v>
      </c>
      <c r="F66" s="101">
        <v>3213.5902599999999</v>
      </c>
      <c r="G66" s="109">
        <f t="shared" si="9"/>
        <v>66.729866564780252</v>
      </c>
      <c r="H66" s="34" t="e">
        <f>#REF!-E66</f>
        <v>#REF!</v>
      </c>
      <c r="I66" s="34"/>
      <c r="J66" s="47" t="e">
        <f>#REF!/E66*100</f>
        <v>#REF!</v>
      </c>
      <c r="K66" s="47" t="e">
        <f>#REF!/#REF!*100</f>
        <v>#REF!</v>
      </c>
      <c r="L66" s="83"/>
      <c r="M66" s="34"/>
      <c r="N66" s="34"/>
      <c r="O66" s="161"/>
    </row>
    <row r="67" spans="1:17" s="29" customFormat="1" ht="19.5" hidden="1" customHeight="1" outlineLevel="1">
      <c r="A67" s="115"/>
      <c r="B67" s="115"/>
      <c r="C67" s="113"/>
      <c r="D67" s="113" t="s">
        <v>100</v>
      </c>
      <c r="E67" s="108">
        <v>1465.69</v>
      </c>
      <c r="F67" s="101">
        <v>871.14332000000002</v>
      </c>
      <c r="G67" s="109">
        <f t="shared" si="9"/>
        <v>59.43571423698053</v>
      </c>
      <c r="H67" s="35"/>
      <c r="I67" s="35"/>
      <c r="J67" s="49"/>
      <c r="K67" s="49"/>
      <c r="L67" s="81"/>
      <c r="M67" s="35"/>
      <c r="N67" s="35"/>
      <c r="O67" s="162"/>
    </row>
    <row r="68" spans="1:17" s="29" customFormat="1" ht="19.5" hidden="1" customHeight="1" outlineLevel="1">
      <c r="A68" s="115"/>
      <c r="B68" s="115"/>
      <c r="C68" s="113"/>
      <c r="D68" s="113" t="s">
        <v>100</v>
      </c>
      <c r="E68" s="108">
        <v>2512.6</v>
      </c>
      <c r="F68" s="101">
        <v>1533.9237800000001</v>
      </c>
      <c r="G68" s="109">
        <f t="shared" si="9"/>
        <v>61.049262914908866</v>
      </c>
      <c r="H68" s="35"/>
      <c r="I68" s="35"/>
      <c r="J68" s="49"/>
      <c r="K68" s="49"/>
      <c r="L68" s="81"/>
      <c r="M68" s="35"/>
      <c r="N68" s="35"/>
      <c r="O68" s="162"/>
    </row>
    <row r="69" spans="1:17" s="29" customFormat="1" ht="19.5" hidden="1" customHeight="1" outlineLevel="1">
      <c r="A69" s="115"/>
      <c r="B69" s="115"/>
      <c r="C69" s="107"/>
      <c r="D69" s="113"/>
      <c r="E69" s="108">
        <v>837.53</v>
      </c>
      <c r="F69" s="101">
        <v>808.52315999999996</v>
      </c>
      <c r="G69" s="109">
        <f t="shared" si="9"/>
        <v>96.536620777763176</v>
      </c>
      <c r="H69" s="35"/>
      <c r="I69" s="35"/>
      <c r="J69" s="49"/>
      <c r="K69" s="49"/>
      <c r="L69" s="81"/>
      <c r="M69" s="35"/>
      <c r="N69" s="35"/>
      <c r="O69" s="162"/>
    </row>
    <row r="70" spans="1:17" s="55" customFormat="1" ht="19.5" customHeight="1" collapsed="1">
      <c r="A70" s="105"/>
      <c r="B70" s="106" t="s">
        <v>59</v>
      </c>
      <c r="C70" s="107" t="s">
        <v>176</v>
      </c>
      <c r="D70" s="99" t="s">
        <v>208</v>
      </c>
      <c r="E70" s="108"/>
      <c r="F70" s="101">
        <v>64.287999999999997</v>
      </c>
      <c r="G70" s="109" t="s">
        <v>1</v>
      </c>
      <c r="H70" s="56" t="e">
        <f>#REF!-E70</f>
        <v>#REF!</v>
      </c>
      <c r="I70" s="56"/>
      <c r="J70" s="54" t="e">
        <f>#REF!/E70*100</f>
        <v>#REF!</v>
      </c>
      <c r="K70" s="54" t="e">
        <f>#REF!/#REF!*100</f>
        <v>#REF!</v>
      </c>
      <c r="L70" s="81"/>
      <c r="M70" s="35"/>
      <c r="N70" s="35"/>
      <c r="O70" s="161"/>
    </row>
    <row r="71" spans="1:17" s="11" customFormat="1" ht="19.5" customHeight="1">
      <c r="A71" s="105"/>
      <c r="B71" s="106" t="s">
        <v>60</v>
      </c>
      <c r="C71" s="107" t="s">
        <v>273</v>
      </c>
      <c r="D71" s="99" t="s">
        <v>208</v>
      </c>
      <c r="E71" s="108"/>
      <c r="F71" s="101">
        <v>545.43834000000004</v>
      </c>
      <c r="G71" s="109" t="s">
        <v>1</v>
      </c>
      <c r="H71" s="35"/>
      <c r="I71" s="35" t="e">
        <f>#REF!-E71</f>
        <v>#REF!</v>
      </c>
      <c r="J71" s="49" t="e">
        <f>#REF!/E71*100</f>
        <v>#REF!</v>
      </c>
      <c r="K71" s="49" t="e">
        <f>#REF!/#REF!*100</f>
        <v>#REF!</v>
      </c>
      <c r="L71" s="81"/>
      <c r="M71" s="35"/>
      <c r="N71" s="35"/>
      <c r="O71" s="161"/>
    </row>
    <row r="72" spans="1:17" s="55" customFormat="1" ht="19.5" customHeight="1">
      <c r="A72" s="105"/>
      <c r="B72" s="106" t="s">
        <v>61</v>
      </c>
      <c r="C72" s="107" t="s">
        <v>179</v>
      </c>
      <c r="D72" s="99" t="s">
        <v>208</v>
      </c>
      <c r="E72" s="108">
        <v>645.30999999999995</v>
      </c>
      <c r="F72" s="101">
        <v>353.11336999999997</v>
      </c>
      <c r="G72" s="109">
        <f t="shared" ref="G72:G77" si="10">F72/E72*100</f>
        <v>54.719959399358451</v>
      </c>
      <c r="H72" s="56" t="e">
        <f>#REF!-E72</f>
        <v>#REF!</v>
      </c>
      <c r="I72" s="56"/>
      <c r="J72" s="54" t="e">
        <f>#REF!/E72*100</f>
        <v>#REF!</v>
      </c>
      <c r="K72" s="54" t="e">
        <f>#REF!/#REF!*100</f>
        <v>#REF!</v>
      </c>
      <c r="L72" s="81"/>
      <c r="M72" s="35"/>
      <c r="N72" s="35"/>
      <c r="O72" s="161"/>
    </row>
    <row r="73" spans="1:17" s="147" customFormat="1" ht="19.5" customHeight="1">
      <c r="A73" s="105"/>
      <c r="B73" s="106" t="s">
        <v>62</v>
      </c>
      <c r="C73" s="107" t="s">
        <v>260</v>
      </c>
      <c r="D73" s="99" t="s">
        <v>208</v>
      </c>
      <c r="E73" s="108">
        <v>54.77</v>
      </c>
      <c r="F73" s="101">
        <v>75.670779999999993</v>
      </c>
      <c r="G73" s="109">
        <f t="shared" si="10"/>
        <v>138.16100054774509</v>
      </c>
      <c r="H73" s="148" t="e">
        <f>#REF!-E73</f>
        <v>#REF!</v>
      </c>
      <c r="I73" s="148"/>
      <c r="J73" s="149" t="e">
        <f>#REF!/E73*100</f>
        <v>#REF!</v>
      </c>
      <c r="K73" s="149" t="e">
        <f>#REF!/#REF!*100</f>
        <v>#REF!</v>
      </c>
      <c r="L73" s="150"/>
      <c r="M73" s="148"/>
      <c r="N73" s="148"/>
      <c r="O73" s="161"/>
    </row>
    <row r="74" spans="1:17" s="55" customFormat="1" ht="19.5" customHeight="1">
      <c r="A74" s="105"/>
      <c r="B74" s="106" t="s">
        <v>63</v>
      </c>
      <c r="C74" s="98" t="s">
        <v>259</v>
      </c>
      <c r="D74" s="99" t="s">
        <v>208</v>
      </c>
      <c r="E74" s="108">
        <v>113.23</v>
      </c>
      <c r="F74" s="101">
        <v>94.972909999999999</v>
      </c>
      <c r="G74" s="109">
        <f t="shared" si="10"/>
        <v>83.876101739821593</v>
      </c>
      <c r="H74" s="56" t="e">
        <f>#REF!-E74</f>
        <v>#REF!</v>
      </c>
      <c r="I74" s="56"/>
      <c r="J74" s="54" t="e">
        <f>#REF!/E74*100</f>
        <v>#REF!</v>
      </c>
      <c r="K74" s="54" t="e">
        <f>#REF!/#REF!*100</f>
        <v>#REF!</v>
      </c>
      <c r="L74" s="81"/>
      <c r="M74" s="35"/>
      <c r="N74" s="35"/>
      <c r="O74" s="161"/>
    </row>
    <row r="75" spans="1:17" s="12" customFormat="1" ht="19.5" customHeight="1">
      <c r="A75" s="105"/>
      <c r="B75" s="106" t="s">
        <v>64</v>
      </c>
      <c r="C75" s="107" t="s">
        <v>201</v>
      </c>
      <c r="D75" s="99" t="s">
        <v>208</v>
      </c>
      <c r="E75" s="100">
        <f>E76+E77+E85+E86+E87</f>
        <v>4778.7699999999995</v>
      </c>
      <c r="F75" s="100">
        <v>2521.1854400000002</v>
      </c>
      <c r="G75" s="109" t="s">
        <v>1</v>
      </c>
      <c r="H75" s="34"/>
      <c r="I75" s="34"/>
      <c r="J75" s="47" t="e">
        <f>#REF!/E75*100</f>
        <v>#REF!</v>
      </c>
      <c r="K75" s="47" t="e">
        <f>#REF!/#REF!*100</f>
        <v>#REF!</v>
      </c>
      <c r="L75" s="83"/>
      <c r="M75" s="34"/>
      <c r="N75" s="34"/>
      <c r="O75" s="161"/>
    </row>
    <row r="76" spans="1:17" s="59" customFormat="1" ht="18.75" customHeight="1">
      <c r="A76" s="105"/>
      <c r="B76" s="106" t="s">
        <v>65</v>
      </c>
      <c r="C76" s="107" t="s">
        <v>228</v>
      </c>
      <c r="D76" s="99" t="s">
        <v>208</v>
      </c>
      <c r="E76" s="108">
        <v>715.25</v>
      </c>
      <c r="F76" s="101">
        <v>160.85590999999999</v>
      </c>
      <c r="G76" s="109">
        <f t="shared" si="10"/>
        <v>22.489466620062913</v>
      </c>
      <c r="H76" s="58" t="e">
        <f>#REF!-E76</f>
        <v>#REF!</v>
      </c>
      <c r="I76" s="58"/>
      <c r="J76" s="57" t="e">
        <f>#REF!/E76*100</f>
        <v>#REF!</v>
      </c>
      <c r="K76" s="57" t="e">
        <f>#REF!/#REF!*100</f>
        <v>#REF!</v>
      </c>
      <c r="L76" s="81"/>
      <c r="M76" s="35"/>
      <c r="N76" s="35"/>
      <c r="O76" s="161"/>
    </row>
    <row r="77" spans="1:17" s="12" customFormat="1" ht="18.75" customHeight="1">
      <c r="A77" s="105"/>
      <c r="B77" s="106" t="s">
        <v>66</v>
      </c>
      <c r="C77" s="113" t="s">
        <v>274</v>
      </c>
      <c r="D77" s="99" t="s">
        <v>208</v>
      </c>
      <c r="E77" s="108">
        <v>3946.29</v>
      </c>
      <c r="F77" s="101">
        <v>2313.6590900000001</v>
      </c>
      <c r="G77" s="109">
        <f t="shared" si="10"/>
        <v>58.628714311416552</v>
      </c>
      <c r="H77" s="34" t="e">
        <f>#REF!-E77</f>
        <v>#REF!</v>
      </c>
      <c r="I77" s="34" t="e">
        <f>#REF!-E77</f>
        <v>#REF!</v>
      </c>
      <c r="J77" s="47" t="e">
        <f>#REF!/E77*100</f>
        <v>#REF!</v>
      </c>
      <c r="K77" s="47" t="e">
        <f>#REF!/#REF!*100</f>
        <v>#REF!</v>
      </c>
      <c r="L77" s="83"/>
      <c r="M77" s="34"/>
      <c r="N77" s="34"/>
      <c r="O77" s="161"/>
    </row>
    <row r="78" spans="1:17" s="28" customFormat="1" ht="18.75" hidden="1" customHeight="1" outlineLevel="1">
      <c r="A78" s="115"/>
      <c r="B78" s="115"/>
      <c r="C78" s="113"/>
      <c r="D78" s="99"/>
      <c r="E78" s="108"/>
      <c r="F78" s="101">
        <v>140.4375</v>
      </c>
      <c r="G78" s="109"/>
      <c r="H78" s="35"/>
      <c r="I78" s="35"/>
      <c r="J78" s="49"/>
      <c r="K78" s="49"/>
      <c r="L78" s="81"/>
      <c r="M78" s="35"/>
      <c r="N78" s="35"/>
      <c r="O78" s="162"/>
    </row>
    <row r="79" spans="1:17" s="28" customFormat="1" ht="18.75" hidden="1" customHeight="1" outlineLevel="1">
      <c r="A79" s="115"/>
      <c r="B79" s="115"/>
      <c r="C79" s="113"/>
      <c r="D79" s="99"/>
      <c r="E79" s="108"/>
      <c r="F79" s="101">
        <v>854.72096999999997</v>
      </c>
      <c r="G79" s="109"/>
      <c r="H79" s="35"/>
      <c r="I79" s="35"/>
      <c r="J79" s="49"/>
      <c r="K79" s="49"/>
      <c r="L79" s="81"/>
      <c r="M79" s="35"/>
      <c r="N79" s="35"/>
      <c r="O79" s="162"/>
    </row>
    <row r="80" spans="1:17" s="28" customFormat="1" ht="18.75" hidden="1" customHeight="1" outlineLevel="1">
      <c r="A80" s="115"/>
      <c r="B80" s="115"/>
      <c r="C80" s="113"/>
      <c r="D80" s="99"/>
      <c r="E80" s="108"/>
      <c r="F80" s="101">
        <v>362.45551</v>
      </c>
      <c r="G80" s="109"/>
      <c r="H80" s="35"/>
      <c r="I80" s="35"/>
      <c r="J80" s="49"/>
      <c r="K80" s="49"/>
      <c r="L80" s="81"/>
      <c r="M80" s="35"/>
      <c r="N80" s="35"/>
      <c r="O80" s="162"/>
    </row>
    <row r="81" spans="1:15" s="28" customFormat="1" ht="18.75" hidden="1" customHeight="1" outlineLevel="1">
      <c r="A81" s="115"/>
      <c r="B81" s="115"/>
      <c r="C81" s="113"/>
      <c r="D81" s="99"/>
      <c r="E81" s="108"/>
      <c r="F81" s="101">
        <v>956.04511000000002</v>
      </c>
      <c r="G81" s="109"/>
      <c r="H81" s="35"/>
      <c r="I81" s="35"/>
      <c r="J81" s="49"/>
      <c r="K81" s="49"/>
      <c r="L81" s="81"/>
      <c r="M81" s="35"/>
      <c r="N81" s="35"/>
      <c r="O81" s="162"/>
    </row>
    <row r="82" spans="1:15" s="28" customFormat="1" ht="18.75" hidden="1" customHeight="1" outlineLevel="1">
      <c r="A82" s="115"/>
      <c r="B82" s="115"/>
      <c r="C82" s="113"/>
      <c r="D82" s="99"/>
      <c r="E82" s="108"/>
      <c r="F82" s="101">
        <v>0</v>
      </c>
      <c r="G82" s="109"/>
      <c r="H82" s="35"/>
      <c r="I82" s="35"/>
      <c r="J82" s="49"/>
      <c r="K82" s="49"/>
      <c r="L82" s="81"/>
      <c r="M82" s="35"/>
      <c r="N82" s="35"/>
      <c r="O82" s="162"/>
    </row>
    <row r="83" spans="1:15" s="28" customFormat="1" ht="18.75" hidden="1" customHeight="1" outlineLevel="1">
      <c r="A83" s="115"/>
      <c r="B83" s="115"/>
      <c r="C83" s="113"/>
      <c r="D83" s="99"/>
      <c r="E83" s="108"/>
      <c r="F83" s="101">
        <v>0</v>
      </c>
      <c r="G83" s="109">
        <v>0</v>
      </c>
      <c r="H83" s="35"/>
      <c r="I83" s="35"/>
      <c r="J83" s="49"/>
      <c r="K83" s="49"/>
      <c r="L83" s="81"/>
      <c r="M83" s="35"/>
      <c r="N83" s="35"/>
      <c r="O83" s="162"/>
    </row>
    <row r="84" spans="1:15" s="28" customFormat="1" ht="18.75" hidden="1" customHeight="1" outlineLevel="1">
      <c r="A84" s="115"/>
      <c r="B84" s="115"/>
      <c r="C84" s="107"/>
      <c r="D84" s="99"/>
      <c r="E84" s="108"/>
      <c r="F84" s="101">
        <v>0</v>
      </c>
      <c r="G84" s="109"/>
      <c r="H84" s="35"/>
      <c r="I84" s="35"/>
      <c r="J84" s="49"/>
      <c r="K84" s="49"/>
      <c r="L84" s="81"/>
      <c r="M84" s="35"/>
      <c r="N84" s="35"/>
      <c r="O84" s="162"/>
    </row>
    <row r="85" spans="1:15" s="62" customFormat="1" ht="18.75" customHeight="1" collapsed="1">
      <c r="A85" s="105"/>
      <c r="B85" s="106" t="s">
        <v>67</v>
      </c>
      <c r="C85" s="107" t="s">
        <v>275</v>
      </c>
      <c r="D85" s="99" t="s">
        <v>208</v>
      </c>
      <c r="E85" s="108">
        <v>88.65</v>
      </c>
      <c r="F85" s="101">
        <v>22.449839999999998</v>
      </c>
      <c r="G85" s="109">
        <f t="shared" ref="G85:G86" si="11">F85/E85*100</f>
        <v>25.324128595600676</v>
      </c>
      <c r="H85" s="35" t="e">
        <f>#REF!-E85</f>
        <v>#REF!</v>
      </c>
      <c r="I85" s="61"/>
      <c r="J85" s="60" t="e">
        <f>#REF!/E85*100</f>
        <v>#REF!</v>
      </c>
      <c r="K85" s="60" t="e">
        <f>#REF!/#REF!*100</f>
        <v>#REF!</v>
      </c>
      <c r="L85" s="81"/>
      <c r="M85" s="35"/>
      <c r="N85" s="35"/>
      <c r="O85" s="161"/>
    </row>
    <row r="86" spans="1:15" s="147" customFormat="1" ht="18.75" customHeight="1">
      <c r="A86" s="105"/>
      <c r="B86" s="106" t="s">
        <v>68</v>
      </c>
      <c r="C86" s="107" t="s">
        <v>205</v>
      </c>
      <c r="D86" s="99" t="s">
        <v>208</v>
      </c>
      <c r="E86" s="108">
        <v>28.58</v>
      </c>
      <c r="F86" s="101">
        <v>24.220600000000001</v>
      </c>
      <c r="G86" s="109">
        <f t="shared" si="11"/>
        <v>84.746675997200853</v>
      </c>
      <c r="H86" s="148" t="e">
        <f>#REF!-E86</f>
        <v>#REF!</v>
      </c>
      <c r="I86" s="148"/>
      <c r="J86" s="149" t="e">
        <f>#REF!/E86*100</f>
        <v>#REF!</v>
      </c>
      <c r="K86" s="149" t="e">
        <f>#REF!/#REF!*100</f>
        <v>#REF!</v>
      </c>
      <c r="L86" s="150"/>
      <c r="M86" s="148"/>
      <c r="N86" s="148"/>
      <c r="O86" s="161"/>
    </row>
    <row r="87" spans="1:15" s="55" customFormat="1" ht="18.75" customHeight="1">
      <c r="A87" s="105"/>
      <c r="B87" s="106" t="s">
        <v>69</v>
      </c>
      <c r="C87" s="98" t="s">
        <v>206</v>
      </c>
      <c r="D87" s="99" t="s">
        <v>208</v>
      </c>
      <c r="E87" s="108">
        <v>0</v>
      </c>
      <c r="F87" s="101">
        <v>0</v>
      </c>
      <c r="G87" s="109"/>
      <c r="H87" s="56"/>
      <c r="I87" s="35" t="e">
        <f>#REF!-E87</f>
        <v>#REF!</v>
      </c>
      <c r="J87" s="54"/>
      <c r="K87" s="54"/>
      <c r="L87" s="81"/>
      <c r="M87" s="35"/>
      <c r="N87" s="35"/>
      <c r="O87" s="161"/>
    </row>
    <row r="88" spans="1:15" s="12" customFormat="1" ht="24.75" customHeight="1">
      <c r="A88" s="95" t="s">
        <v>48</v>
      </c>
      <c r="B88" s="106">
        <v>7</v>
      </c>
      <c r="C88" s="98" t="s">
        <v>276</v>
      </c>
      <c r="D88" s="99" t="s">
        <v>208</v>
      </c>
      <c r="E88" s="100">
        <f>E89+E97+E100+E101+E102+E103+E104+E116</f>
        <v>199299.66</v>
      </c>
      <c r="F88" s="100">
        <f>F89+F97+F100+F101+F102+F103+F104+F116</f>
        <v>103158.76271</v>
      </c>
      <c r="G88" s="109"/>
      <c r="H88" s="34"/>
      <c r="I88" s="34"/>
      <c r="J88" s="47" t="e">
        <f>#REF!/E88*100</f>
        <v>#REF!</v>
      </c>
      <c r="K88" s="47" t="e">
        <f>#REF!/#REF!*100</f>
        <v>#REF!</v>
      </c>
      <c r="L88" s="83"/>
      <c r="M88" s="34"/>
      <c r="N88" s="87"/>
      <c r="O88" s="161"/>
    </row>
    <row r="89" spans="1:15" s="12" customFormat="1" ht="21.75" customHeight="1">
      <c r="A89" s="105"/>
      <c r="B89" s="106"/>
      <c r="C89" s="107" t="s">
        <v>277</v>
      </c>
      <c r="D89" s="99" t="s">
        <v>208</v>
      </c>
      <c r="E89" s="100">
        <f>E90+E91+E92</f>
        <v>49044.99</v>
      </c>
      <c r="F89" s="100">
        <f>F90+F91+F92</f>
        <v>39714.654199999997</v>
      </c>
      <c r="G89" s="109" t="s">
        <v>1</v>
      </c>
      <c r="H89" s="34"/>
      <c r="I89" s="34"/>
      <c r="J89" s="47" t="e">
        <f>#REF!/E89*100</f>
        <v>#REF!</v>
      </c>
      <c r="K89" s="47" t="e">
        <f>#REF!/#REF!*100</f>
        <v>#REF!</v>
      </c>
      <c r="L89" s="83"/>
      <c r="M89" s="34"/>
      <c r="N89" s="87"/>
      <c r="O89" s="161"/>
    </row>
    <row r="90" spans="1:15" s="12" customFormat="1" ht="16.5" customHeight="1">
      <c r="A90" s="105"/>
      <c r="B90" s="106" t="s">
        <v>70</v>
      </c>
      <c r="C90" s="107" t="s">
        <v>211</v>
      </c>
      <c r="D90" s="99" t="s">
        <v>208</v>
      </c>
      <c r="E90" s="108">
        <v>44444.93</v>
      </c>
      <c r="F90" s="101">
        <v>35688.241289999998</v>
      </c>
      <c r="G90" s="109">
        <f t="shared" ref="G90" si="12">F90/E90*100</f>
        <v>80.297665650502765</v>
      </c>
      <c r="H90" s="35"/>
      <c r="I90" s="35" t="e">
        <f>#REF!-E90</f>
        <v>#REF!</v>
      </c>
      <c r="J90" s="49" t="e">
        <f>#REF!/E90*100</f>
        <v>#REF!</v>
      </c>
      <c r="K90" s="49" t="e">
        <f>#REF!/#REF!*100</f>
        <v>#REF!</v>
      </c>
      <c r="L90" s="81"/>
      <c r="M90" s="35"/>
      <c r="N90" s="35"/>
      <c r="O90" s="161"/>
    </row>
    <row r="91" spans="1:15" s="52" customFormat="1" ht="18" customHeight="1">
      <c r="A91" s="106"/>
      <c r="B91" s="106"/>
      <c r="C91" s="107"/>
      <c r="D91" s="99"/>
      <c r="E91" s="108">
        <v>0</v>
      </c>
      <c r="F91" s="101">
        <v>0</v>
      </c>
      <c r="G91" s="109"/>
      <c r="H91" s="35"/>
      <c r="I91" s="35"/>
      <c r="J91" s="49"/>
      <c r="K91" s="49"/>
      <c r="L91" s="81"/>
      <c r="M91" s="35"/>
      <c r="N91" s="35"/>
      <c r="O91" s="163"/>
    </row>
    <row r="92" spans="1:15" s="12" customFormat="1" ht="18" customHeight="1">
      <c r="A92" s="105"/>
      <c r="B92" s="106" t="s">
        <v>71</v>
      </c>
      <c r="C92" s="113" t="s">
        <v>272</v>
      </c>
      <c r="D92" s="99" t="s">
        <v>208</v>
      </c>
      <c r="E92" s="101">
        <f>E93+E94+E95</f>
        <v>4600.0599999999995</v>
      </c>
      <c r="F92" s="101">
        <v>4026.41291</v>
      </c>
      <c r="G92" s="109">
        <f t="shared" ref="G92:G95" si="13">F92/E92*100</f>
        <v>87.529573744690296</v>
      </c>
      <c r="H92" s="1">
        <f t="shared" ref="H92:K92" si="14">H93+H94+H95+H96</f>
        <v>0</v>
      </c>
      <c r="I92" s="1">
        <f t="shared" si="14"/>
        <v>0</v>
      </c>
      <c r="J92" s="1">
        <f t="shared" si="14"/>
        <v>0</v>
      </c>
      <c r="K92" s="1">
        <f t="shared" si="14"/>
        <v>0</v>
      </c>
      <c r="L92" s="1"/>
      <c r="M92" s="35"/>
      <c r="N92" s="35"/>
      <c r="O92" s="161"/>
    </row>
    <row r="93" spans="1:15" s="28" customFormat="1" ht="18.75" hidden="1" customHeight="1" outlineLevel="1">
      <c r="A93" s="115"/>
      <c r="B93" s="115"/>
      <c r="C93" s="113"/>
      <c r="D93" s="99" t="s">
        <v>100</v>
      </c>
      <c r="E93" s="108">
        <v>800.01</v>
      </c>
      <c r="F93" s="101">
        <v>966.79366000000005</v>
      </c>
      <c r="G93" s="109">
        <f t="shared" si="13"/>
        <v>120.84769690378872</v>
      </c>
      <c r="H93" s="35"/>
      <c r="I93" s="35"/>
      <c r="J93" s="49"/>
      <c r="K93" s="49"/>
      <c r="L93" s="81"/>
      <c r="M93" s="35"/>
      <c r="N93" s="35"/>
      <c r="O93" s="162"/>
    </row>
    <row r="94" spans="1:15" s="28" customFormat="1" ht="18.75" hidden="1" customHeight="1" outlineLevel="1">
      <c r="A94" s="115"/>
      <c r="B94" s="115"/>
      <c r="C94" s="113"/>
      <c r="D94" s="99" t="s">
        <v>100</v>
      </c>
      <c r="E94" s="108">
        <v>1400.02</v>
      </c>
      <c r="F94" s="101">
        <v>1009.02424</v>
      </c>
      <c r="G94" s="109">
        <f t="shared" si="13"/>
        <v>72.072130398137162</v>
      </c>
      <c r="H94" s="35"/>
      <c r="I94" s="35"/>
      <c r="J94" s="49"/>
      <c r="K94" s="49"/>
      <c r="L94" s="81"/>
      <c r="M94" s="35"/>
      <c r="N94" s="35"/>
      <c r="O94" s="162"/>
    </row>
    <row r="95" spans="1:15" s="28" customFormat="1" ht="18.75" hidden="1" customHeight="1" outlineLevel="1">
      <c r="A95" s="115"/>
      <c r="B95" s="115"/>
      <c r="C95" s="113"/>
      <c r="D95" s="99" t="s">
        <v>100</v>
      </c>
      <c r="E95" s="108">
        <v>2400.0300000000002</v>
      </c>
      <c r="F95" s="101">
        <v>2050.59501</v>
      </c>
      <c r="G95" s="109">
        <f t="shared" si="13"/>
        <v>85.440390745115678</v>
      </c>
      <c r="H95" s="35"/>
      <c r="I95" s="35"/>
      <c r="J95" s="49"/>
      <c r="K95" s="49"/>
      <c r="L95" s="81"/>
      <c r="M95" s="35"/>
      <c r="N95" s="35"/>
      <c r="O95" s="162"/>
    </row>
    <row r="96" spans="1:15" s="28" customFormat="1" ht="18.75" hidden="1" customHeight="1" outlineLevel="1">
      <c r="A96" s="115"/>
      <c r="B96" s="115"/>
      <c r="C96" s="107"/>
      <c r="D96" s="99" t="s">
        <v>100</v>
      </c>
      <c r="E96" s="108"/>
      <c r="F96" s="101">
        <v>0</v>
      </c>
      <c r="G96" s="109"/>
      <c r="H96" s="35"/>
      <c r="I96" s="35"/>
      <c r="J96" s="49"/>
      <c r="K96" s="49"/>
      <c r="L96" s="81"/>
      <c r="M96" s="35"/>
      <c r="N96" s="35"/>
      <c r="O96" s="162"/>
    </row>
    <row r="97" spans="1:16" s="12" customFormat="1" ht="21.75" customHeight="1" collapsed="1">
      <c r="A97" s="105"/>
      <c r="B97" s="106" t="s">
        <v>72</v>
      </c>
      <c r="C97" s="113" t="s">
        <v>6</v>
      </c>
      <c r="D97" s="99" t="s">
        <v>208</v>
      </c>
      <c r="E97" s="108">
        <v>0</v>
      </c>
      <c r="F97" s="101">
        <v>2279.5528899999999</v>
      </c>
      <c r="G97" s="109"/>
      <c r="H97" s="1">
        <f t="shared" ref="H97:K97" si="15">H98+H99</f>
        <v>0</v>
      </c>
      <c r="I97" s="1">
        <f t="shared" si="15"/>
        <v>0</v>
      </c>
      <c r="J97" s="1">
        <f t="shared" si="15"/>
        <v>0</v>
      </c>
      <c r="K97" s="1">
        <f t="shared" si="15"/>
        <v>0</v>
      </c>
      <c r="L97" s="1"/>
      <c r="M97" s="35"/>
      <c r="N97" s="35"/>
      <c r="O97" s="161"/>
      <c r="P97" s="12" t="s">
        <v>1</v>
      </c>
    </row>
    <row r="98" spans="1:16" s="28" customFormat="1" ht="16.5" hidden="1" customHeight="1" outlineLevel="1">
      <c r="A98" s="115"/>
      <c r="B98" s="115"/>
      <c r="C98" s="113"/>
      <c r="D98" s="99" t="s">
        <v>100</v>
      </c>
      <c r="E98" s="108"/>
      <c r="F98" s="101">
        <v>99.758520000000004</v>
      </c>
      <c r="G98" s="109"/>
      <c r="H98" s="35"/>
      <c r="I98" s="35"/>
      <c r="J98" s="49"/>
      <c r="K98" s="49"/>
      <c r="L98" s="81"/>
      <c r="M98" s="35"/>
      <c r="N98" s="35"/>
      <c r="O98" s="162"/>
    </row>
    <row r="99" spans="1:16" s="151" customFormat="1" ht="15" hidden="1" customHeight="1" outlineLevel="1">
      <c r="A99" s="115"/>
      <c r="B99" s="115"/>
      <c r="C99" s="107"/>
      <c r="D99" s="99" t="s">
        <v>100</v>
      </c>
      <c r="E99" s="108"/>
      <c r="F99" s="101">
        <v>2179.7943700000001</v>
      </c>
      <c r="G99" s="109"/>
      <c r="H99" s="148"/>
      <c r="I99" s="148"/>
      <c r="J99" s="149"/>
      <c r="K99" s="149"/>
      <c r="L99" s="150"/>
      <c r="M99" s="148"/>
      <c r="N99" s="148"/>
      <c r="O99" s="162"/>
    </row>
    <row r="100" spans="1:16" s="55" customFormat="1" ht="18.75" customHeight="1" collapsed="1">
      <c r="A100" s="105"/>
      <c r="B100" s="106" t="s">
        <v>73</v>
      </c>
      <c r="C100" s="107" t="s">
        <v>258</v>
      </c>
      <c r="D100" s="99" t="s">
        <v>208</v>
      </c>
      <c r="E100" s="108">
        <v>804.68</v>
      </c>
      <c r="F100" s="101">
        <v>1121.49146</v>
      </c>
      <c r="G100" s="109">
        <f t="shared" ref="G100" si="16">F100/E100*100</f>
        <v>139.37111149773824</v>
      </c>
      <c r="H100" s="56" t="e">
        <f>#REF!-E100</f>
        <v>#REF!</v>
      </c>
      <c r="I100" s="56"/>
      <c r="J100" s="54" t="e">
        <f>#REF!/E100*100</f>
        <v>#REF!</v>
      </c>
      <c r="K100" s="54" t="e">
        <f>#REF!/#REF!*100</f>
        <v>#REF!</v>
      </c>
      <c r="L100" s="81"/>
      <c r="M100" s="35"/>
      <c r="N100" s="35"/>
      <c r="O100" s="161"/>
    </row>
    <row r="101" spans="1:16" s="55" customFormat="1" ht="18.75" customHeight="1">
      <c r="A101" s="105"/>
      <c r="B101" s="106" t="s">
        <v>74</v>
      </c>
      <c r="C101" s="107" t="s">
        <v>176</v>
      </c>
      <c r="D101" s="99" t="s">
        <v>208</v>
      </c>
      <c r="E101" s="108">
        <v>0</v>
      </c>
      <c r="F101" s="101">
        <v>451.56256999999999</v>
      </c>
      <c r="G101" s="109"/>
      <c r="H101" s="56" t="e">
        <f>#REF!-E101</f>
        <v>#REF!</v>
      </c>
      <c r="I101" s="56"/>
      <c r="J101" s="54" t="e">
        <f>#REF!/E101*100</f>
        <v>#REF!</v>
      </c>
      <c r="K101" s="54" t="e">
        <f>#REF!/#REF!*100</f>
        <v>#REF!</v>
      </c>
      <c r="L101" s="81"/>
      <c r="M101" s="35"/>
      <c r="N101" s="35"/>
      <c r="O101" s="161"/>
    </row>
    <row r="102" spans="1:16" s="69" customFormat="1" ht="18.75" customHeight="1">
      <c r="A102" s="116"/>
      <c r="B102" s="106" t="s">
        <v>75</v>
      </c>
      <c r="C102" s="107" t="s">
        <v>179</v>
      </c>
      <c r="D102" s="99" t="s">
        <v>208</v>
      </c>
      <c r="E102" s="108">
        <v>2124.34</v>
      </c>
      <c r="F102" s="101">
        <v>633.65727000000004</v>
      </c>
      <c r="G102" s="109">
        <f t="shared" ref="G102:G105" si="17">F102/E102*100</f>
        <v>29.828430006496138</v>
      </c>
      <c r="H102" s="68" t="e">
        <f>#REF!-E102</f>
        <v>#REF!</v>
      </c>
      <c r="I102" s="68"/>
      <c r="J102" s="67" t="e">
        <f>#REF!/E102*100</f>
        <v>#REF!</v>
      </c>
      <c r="K102" s="67" t="e">
        <f>#REF!/#REF!*100</f>
        <v>#REF!</v>
      </c>
      <c r="L102" s="81"/>
      <c r="M102" s="35"/>
      <c r="N102" s="35"/>
      <c r="O102" s="154"/>
    </row>
    <row r="103" spans="1:16" s="55" customFormat="1" ht="18.75" customHeight="1">
      <c r="A103" s="105"/>
      <c r="B103" s="106" t="s">
        <v>76</v>
      </c>
      <c r="C103" s="98" t="s">
        <v>259</v>
      </c>
      <c r="D103" s="99" t="s">
        <v>208</v>
      </c>
      <c r="E103" s="108">
        <v>843.69</v>
      </c>
      <c r="F103" s="101">
        <v>402.81162</v>
      </c>
      <c r="G103" s="109">
        <f t="shared" si="17"/>
        <v>47.744031575578703</v>
      </c>
      <c r="H103" s="56" t="e">
        <f>#REF!-E103</f>
        <v>#REF!</v>
      </c>
      <c r="I103" s="56"/>
      <c r="J103" s="54" t="e">
        <f>#REF!/E103*100</f>
        <v>#REF!</v>
      </c>
      <c r="K103" s="54" t="e">
        <f>#REF!/#REF!*100</f>
        <v>#REF!</v>
      </c>
      <c r="L103" s="81"/>
      <c r="M103" s="35"/>
      <c r="N103" s="35"/>
      <c r="O103" s="161"/>
    </row>
    <row r="104" spans="1:16" s="12" customFormat="1" ht="18.75" customHeight="1">
      <c r="A104" s="105"/>
      <c r="B104" s="106" t="s">
        <v>77</v>
      </c>
      <c r="C104" s="107" t="s">
        <v>215</v>
      </c>
      <c r="D104" s="99" t="s">
        <v>208</v>
      </c>
      <c r="E104" s="100">
        <v>102825.52</v>
      </c>
      <c r="F104" s="100">
        <v>44555.30055</v>
      </c>
      <c r="G104" s="109"/>
      <c r="H104" s="34"/>
      <c r="I104" s="34"/>
      <c r="J104" s="47" t="e">
        <f>#REF!/E104*100</f>
        <v>#REF!</v>
      </c>
      <c r="K104" s="47" t="e">
        <f>#REF!/#REF!*100</f>
        <v>#REF!</v>
      </c>
      <c r="L104" s="83"/>
      <c r="M104" s="35"/>
      <c r="N104" s="35"/>
      <c r="O104" s="161"/>
    </row>
    <row r="105" spans="1:16" s="45" customFormat="1" ht="18.75" customHeight="1">
      <c r="A105" s="116"/>
      <c r="B105" s="106" t="s">
        <v>78</v>
      </c>
      <c r="C105" s="113" t="s">
        <v>278</v>
      </c>
      <c r="D105" s="99" t="s">
        <v>208</v>
      </c>
      <c r="E105" s="108">
        <v>8313.81</v>
      </c>
      <c r="F105" s="101">
        <v>1935.5388399999999</v>
      </c>
      <c r="G105" s="109">
        <f t="shared" si="17"/>
        <v>23.281008827481024</v>
      </c>
      <c r="H105" s="14">
        <f t="shared" ref="H105:K105" si="18">H106+H107</f>
        <v>0</v>
      </c>
      <c r="I105" s="14">
        <f t="shared" si="18"/>
        <v>0</v>
      </c>
      <c r="J105" s="14">
        <f t="shared" si="18"/>
        <v>0</v>
      </c>
      <c r="K105" s="14">
        <f t="shared" si="18"/>
        <v>0</v>
      </c>
      <c r="L105" s="14"/>
      <c r="M105" s="35"/>
      <c r="N105" s="35"/>
      <c r="O105" s="154"/>
    </row>
    <row r="106" spans="1:16" s="151" customFormat="1" ht="18.75" hidden="1" customHeight="1" outlineLevel="1">
      <c r="A106" s="115"/>
      <c r="B106" s="115"/>
      <c r="C106" s="113"/>
      <c r="D106" s="99" t="s">
        <v>100</v>
      </c>
      <c r="E106" s="108"/>
      <c r="F106" s="101">
        <v>1216.2959800000001</v>
      </c>
      <c r="G106" s="109"/>
      <c r="H106" s="148"/>
      <c r="I106" s="148"/>
      <c r="J106" s="149"/>
      <c r="K106" s="149"/>
      <c r="L106" s="150"/>
      <c r="M106" s="148"/>
      <c r="N106" s="148"/>
      <c r="O106" s="162"/>
    </row>
    <row r="107" spans="1:16" s="29" customFormat="1" ht="18.75" hidden="1" customHeight="1" outlineLevel="1">
      <c r="A107" s="115"/>
      <c r="B107" s="115"/>
      <c r="C107" s="107"/>
      <c r="D107" s="99" t="s">
        <v>100</v>
      </c>
      <c r="E107" s="108"/>
      <c r="F107" s="101">
        <v>719.24285999999995</v>
      </c>
      <c r="G107" s="109"/>
      <c r="H107" s="35"/>
      <c r="I107" s="35"/>
      <c r="J107" s="49"/>
      <c r="K107" s="49"/>
      <c r="L107" s="81"/>
      <c r="M107" s="35"/>
      <c r="N107" s="35"/>
      <c r="O107" s="162"/>
    </row>
    <row r="108" spans="1:16" s="55" customFormat="1" ht="18.75" customHeight="1" collapsed="1">
      <c r="A108" s="105"/>
      <c r="B108" s="106" t="s">
        <v>79</v>
      </c>
      <c r="C108" s="113" t="s">
        <v>279</v>
      </c>
      <c r="D108" s="99" t="s">
        <v>208</v>
      </c>
      <c r="E108" s="108">
        <v>1150.1600000000001</v>
      </c>
      <c r="F108" s="101">
        <v>102.52200000000001</v>
      </c>
      <c r="G108" s="109">
        <f t="shared" ref="G108" si="19">F108/E108*100</f>
        <v>8.9137163525074765</v>
      </c>
      <c r="H108" s="56" t="e">
        <f>#REF!-E108</f>
        <v>#REF!</v>
      </c>
      <c r="I108" s="56"/>
      <c r="J108" s="54" t="e">
        <f>#REF!/E108*100</f>
        <v>#REF!</v>
      </c>
      <c r="K108" s="54" t="e">
        <f>#REF!/#REF!*100</f>
        <v>#REF!</v>
      </c>
      <c r="L108" s="81"/>
      <c r="M108" s="35"/>
      <c r="N108" s="35"/>
      <c r="O108" s="161"/>
    </row>
    <row r="109" spans="1:16" s="70" customFormat="1" ht="18.75" hidden="1" customHeight="1" outlineLevel="1">
      <c r="A109" s="115"/>
      <c r="B109" s="115"/>
      <c r="C109" s="113"/>
      <c r="D109" s="99" t="s">
        <v>100</v>
      </c>
      <c r="E109" s="108"/>
      <c r="F109" s="101">
        <v>102.52200000000001</v>
      </c>
      <c r="G109" s="109"/>
      <c r="H109" s="56"/>
      <c r="I109" s="56"/>
      <c r="J109" s="54"/>
      <c r="K109" s="54"/>
      <c r="L109" s="81"/>
      <c r="M109" s="35"/>
      <c r="N109" s="35"/>
      <c r="O109" s="162"/>
    </row>
    <row r="110" spans="1:16" s="70" customFormat="1" ht="18.75" hidden="1" customHeight="1" outlineLevel="1">
      <c r="A110" s="115"/>
      <c r="B110" s="115"/>
      <c r="C110" s="107"/>
      <c r="D110" s="99" t="s">
        <v>100</v>
      </c>
      <c r="E110" s="108"/>
      <c r="F110" s="101">
        <v>0</v>
      </c>
      <c r="G110" s="109"/>
      <c r="H110" s="56"/>
      <c r="I110" s="56"/>
      <c r="J110" s="54"/>
      <c r="K110" s="54"/>
      <c r="L110" s="81"/>
      <c r="M110" s="35"/>
      <c r="N110" s="35"/>
      <c r="O110" s="162"/>
    </row>
    <row r="111" spans="1:16" s="11" customFormat="1" ht="18.75" customHeight="1" collapsed="1">
      <c r="A111" s="105"/>
      <c r="B111" s="106" t="s">
        <v>81</v>
      </c>
      <c r="C111" s="107" t="s">
        <v>280</v>
      </c>
      <c r="D111" s="99" t="s">
        <v>208</v>
      </c>
      <c r="E111" s="108">
        <v>0</v>
      </c>
      <c r="F111" s="101">
        <v>0</v>
      </c>
      <c r="G111" s="109"/>
      <c r="H111" s="35" t="e">
        <f>#REF!-E111</f>
        <v>#REF!</v>
      </c>
      <c r="I111" s="35" t="e">
        <f>#REF!-E111</f>
        <v>#REF!</v>
      </c>
      <c r="J111" s="49"/>
      <c r="K111" s="49" t="e">
        <f>#REF!/#REF!*100</f>
        <v>#REF!</v>
      </c>
      <c r="L111" s="81"/>
      <c r="M111" s="35"/>
      <c r="N111" s="35"/>
      <c r="O111" s="161"/>
    </row>
    <row r="112" spans="1:16" s="59" customFormat="1" ht="18.75" customHeight="1">
      <c r="A112" s="105"/>
      <c r="B112" s="106" t="s">
        <v>82</v>
      </c>
      <c r="C112" s="107" t="s">
        <v>220</v>
      </c>
      <c r="D112" s="99" t="s">
        <v>208</v>
      </c>
      <c r="E112" s="108">
        <v>92545.33</v>
      </c>
      <c r="F112" s="101">
        <v>41286.392</v>
      </c>
      <c r="G112" s="109">
        <f t="shared" ref="G112" si="20">F112/E112*100</f>
        <v>44.612074969098927</v>
      </c>
      <c r="H112" s="58"/>
      <c r="I112" s="58" t="e">
        <f>#REF!-E112</f>
        <v>#REF!</v>
      </c>
      <c r="J112" s="57" t="e">
        <f>#REF!/E112*100</f>
        <v>#REF!</v>
      </c>
      <c r="K112" s="57" t="e">
        <f>#REF!/#REF!*100</f>
        <v>#REF!</v>
      </c>
      <c r="L112" s="81"/>
      <c r="M112" s="35"/>
      <c r="N112" s="35"/>
      <c r="O112" s="161"/>
    </row>
    <row r="113" spans="1:17" s="12" customFormat="1" ht="18.75" customHeight="1">
      <c r="A113" s="105"/>
      <c r="B113" s="106" t="s">
        <v>83</v>
      </c>
      <c r="C113" s="107" t="s">
        <v>221</v>
      </c>
      <c r="D113" s="99" t="s">
        <v>208</v>
      </c>
      <c r="E113" s="108">
        <v>0</v>
      </c>
      <c r="F113" s="101">
        <v>0</v>
      </c>
      <c r="G113" s="109"/>
      <c r="H113" s="35" t="e">
        <f>#REF!-E113</f>
        <v>#REF!</v>
      </c>
      <c r="I113" s="35"/>
      <c r="J113" s="49" t="e">
        <f>#REF!/E113*100</f>
        <v>#REF!</v>
      </c>
      <c r="K113" s="49" t="e">
        <f>#REF!/#REF!*100</f>
        <v>#REF!</v>
      </c>
      <c r="L113" s="81"/>
      <c r="M113" s="35"/>
      <c r="N113" s="35"/>
      <c r="O113" s="161"/>
    </row>
    <row r="114" spans="1:17" s="11" customFormat="1" ht="18.75" customHeight="1">
      <c r="A114" s="105"/>
      <c r="B114" s="106" t="s">
        <v>84</v>
      </c>
      <c r="C114" s="107" t="s">
        <v>222</v>
      </c>
      <c r="D114" s="99" t="s">
        <v>208</v>
      </c>
      <c r="E114" s="108">
        <v>0</v>
      </c>
      <c r="F114" s="101">
        <v>0</v>
      </c>
      <c r="G114" s="109"/>
      <c r="H114" s="35" t="e">
        <f>#REF!-E114</f>
        <v>#REF!</v>
      </c>
      <c r="I114" s="35"/>
      <c r="J114" s="49" t="e">
        <f>#REF!/E114*100</f>
        <v>#REF!</v>
      </c>
      <c r="K114" s="49" t="e">
        <f>#REF!/#REF!*100</f>
        <v>#REF!</v>
      </c>
      <c r="L114" s="81"/>
      <c r="M114" s="35"/>
      <c r="N114" s="35"/>
      <c r="O114" s="161"/>
    </row>
    <row r="115" spans="1:17" s="59" customFormat="1" ht="18" customHeight="1">
      <c r="A115" s="105"/>
      <c r="B115" s="106" t="s">
        <v>85</v>
      </c>
      <c r="C115" s="98" t="s">
        <v>282</v>
      </c>
      <c r="D115" s="99" t="s">
        <v>281</v>
      </c>
      <c r="E115" s="108">
        <v>816.22</v>
      </c>
      <c r="F115" s="101">
        <v>1230.84771</v>
      </c>
      <c r="G115" s="109">
        <f t="shared" ref="G115:G117" si="21">F115/E115*100</f>
        <v>150.79852368234054</v>
      </c>
      <c r="H115" s="58" t="e">
        <f>#REF!-E115</f>
        <v>#REF!</v>
      </c>
      <c r="I115" s="58"/>
      <c r="J115" s="57" t="e">
        <f>#REF!/E115*100</f>
        <v>#REF!</v>
      </c>
      <c r="K115" s="57" t="e">
        <f>#REF!/#REF!*100</f>
        <v>#REF!</v>
      </c>
      <c r="L115" s="81"/>
      <c r="M115" s="35"/>
      <c r="N115" s="35"/>
      <c r="O115" s="161"/>
    </row>
    <row r="116" spans="1:17" s="11" customFormat="1" ht="18" customHeight="1">
      <c r="A116" s="105"/>
      <c r="B116" s="106" t="s">
        <v>86</v>
      </c>
      <c r="C116" s="107" t="s">
        <v>283</v>
      </c>
      <c r="D116" s="99" t="s">
        <v>208</v>
      </c>
      <c r="E116" s="100">
        <f>E117+E130+E131+E135+E137+E143+E145+E147+E150+E127</f>
        <v>43656.44</v>
      </c>
      <c r="F116" s="100">
        <f>F117+F126+F127+F130+F131+F135+F136+F137+F143+F145+F147+F150+F151</f>
        <v>13999.73215</v>
      </c>
      <c r="G116" s="109" t="s">
        <v>1</v>
      </c>
      <c r="H116" s="34"/>
      <c r="I116" s="34"/>
      <c r="J116" s="47" t="e">
        <f>#REF!/E116*100</f>
        <v>#REF!</v>
      </c>
      <c r="K116" s="47" t="e">
        <f>#REF!/#REF!*100</f>
        <v>#REF!</v>
      </c>
      <c r="L116" s="83"/>
      <c r="M116" s="35"/>
      <c r="N116" s="35"/>
      <c r="O116" s="161"/>
    </row>
    <row r="117" spans="1:17" s="11" customFormat="1" ht="18" customHeight="1">
      <c r="A117" s="105"/>
      <c r="B117" s="106" t="s">
        <v>87</v>
      </c>
      <c r="C117" s="113" t="s">
        <v>284</v>
      </c>
      <c r="D117" s="99" t="s">
        <v>208</v>
      </c>
      <c r="E117" s="108">
        <v>1674.54</v>
      </c>
      <c r="F117" s="101">
        <v>164.4066</v>
      </c>
      <c r="G117" s="109">
        <f t="shared" si="21"/>
        <v>9.8180156938621952</v>
      </c>
      <c r="H117" s="35" t="e">
        <f>#REF!-E117</f>
        <v>#REF!</v>
      </c>
      <c r="I117" s="35"/>
      <c r="J117" s="49" t="e">
        <f>#REF!/E117*100</f>
        <v>#REF!</v>
      </c>
      <c r="K117" s="49" t="e">
        <f>#REF!/#REF!*100</f>
        <v>#REF!</v>
      </c>
      <c r="L117" s="81"/>
      <c r="M117" s="35"/>
      <c r="N117" s="35"/>
      <c r="O117" s="161"/>
    </row>
    <row r="118" spans="1:17" s="29" customFormat="1" ht="18" hidden="1" customHeight="1" outlineLevel="1">
      <c r="A118" s="115"/>
      <c r="B118" s="115"/>
      <c r="C118" s="113"/>
      <c r="D118" s="99" t="s">
        <v>100</v>
      </c>
      <c r="E118" s="108"/>
      <c r="F118" s="101">
        <v>127.92708</v>
      </c>
      <c r="G118" s="109"/>
      <c r="H118" s="35"/>
      <c r="I118" s="35"/>
      <c r="J118" s="49"/>
      <c r="K118" s="49"/>
      <c r="L118" s="81"/>
      <c r="M118" s="35"/>
      <c r="N118" s="35"/>
      <c r="O118" s="162"/>
    </row>
    <row r="119" spans="1:17" s="28" customFormat="1" ht="18" hidden="1" customHeight="1" outlineLevel="1">
      <c r="A119" s="115"/>
      <c r="B119" s="115"/>
      <c r="C119" s="113"/>
      <c r="D119" s="99" t="s">
        <v>100</v>
      </c>
      <c r="E119" s="108"/>
      <c r="F119" s="101">
        <v>0</v>
      </c>
      <c r="G119" s="109"/>
      <c r="H119" s="35"/>
      <c r="I119" s="35"/>
      <c r="J119" s="49"/>
      <c r="K119" s="49"/>
      <c r="L119" s="81"/>
      <c r="M119" s="35"/>
      <c r="N119" s="35"/>
      <c r="O119" s="162"/>
    </row>
    <row r="120" spans="1:17" s="29" customFormat="1" ht="18" hidden="1" customHeight="1" outlineLevel="1">
      <c r="A120" s="115"/>
      <c r="B120" s="115"/>
      <c r="C120" s="113"/>
      <c r="D120" s="99" t="s">
        <v>100</v>
      </c>
      <c r="E120" s="108"/>
      <c r="F120" s="101">
        <v>0</v>
      </c>
      <c r="G120" s="109"/>
      <c r="H120" s="35"/>
      <c r="I120" s="35"/>
      <c r="J120" s="49"/>
      <c r="K120" s="49"/>
      <c r="L120" s="81"/>
      <c r="M120" s="35"/>
      <c r="N120" s="35"/>
      <c r="O120" s="162"/>
      <c r="Q120" s="175">
        <f>F117+F126+F127+F130+F131+F135+F137+F143+F145+F147+F150+F151</f>
        <v>13999.73215</v>
      </c>
    </row>
    <row r="121" spans="1:17" s="28" customFormat="1" ht="18" hidden="1" customHeight="1" outlineLevel="1">
      <c r="A121" s="115"/>
      <c r="B121" s="115"/>
      <c r="C121" s="113"/>
      <c r="D121" s="99" t="s">
        <v>100</v>
      </c>
      <c r="E121" s="108"/>
      <c r="F121" s="101">
        <v>0</v>
      </c>
      <c r="G121" s="109"/>
      <c r="H121" s="35"/>
      <c r="I121" s="35"/>
      <c r="J121" s="49"/>
      <c r="K121" s="49"/>
      <c r="L121" s="81"/>
      <c r="M121" s="35"/>
      <c r="N121" s="35"/>
      <c r="O121" s="162"/>
    </row>
    <row r="122" spans="1:17" s="29" customFormat="1" ht="18" hidden="1" customHeight="1" outlineLevel="1">
      <c r="A122" s="115"/>
      <c r="B122" s="115"/>
      <c r="C122" s="113"/>
      <c r="D122" s="99" t="s">
        <v>100</v>
      </c>
      <c r="E122" s="108"/>
      <c r="F122" s="101">
        <v>36.479520000000001</v>
      </c>
      <c r="G122" s="109"/>
      <c r="H122" s="35"/>
      <c r="I122" s="35"/>
      <c r="J122" s="49"/>
      <c r="K122" s="49"/>
      <c r="L122" s="81"/>
      <c r="M122" s="35"/>
      <c r="N122" s="35"/>
      <c r="O122" s="162"/>
    </row>
    <row r="123" spans="1:17" s="28" customFormat="1" ht="18" hidden="1" customHeight="1" outlineLevel="1">
      <c r="A123" s="115"/>
      <c r="B123" s="115"/>
      <c r="C123" s="113"/>
      <c r="D123" s="99" t="s">
        <v>100</v>
      </c>
      <c r="E123" s="108"/>
      <c r="F123" s="101">
        <v>0</v>
      </c>
      <c r="G123" s="109"/>
      <c r="H123" s="35"/>
      <c r="I123" s="35"/>
      <c r="J123" s="49"/>
      <c r="K123" s="49"/>
      <c r="L123" s="81"/>
      <c r="M123" s="35"/>
      <c r="N123" s="35"/>
      <c r="O123" s="162"/>
    </row>
    <row r="124" spans="1:17" s="29" customFormat="1" ht="18" hidden="1" customHeight="1" outlineLevel="1">
      <c r="A124" s="115"/>
      <c r="B124" s="115"/>
      <c r="C124" s="113"/>
      <c r="D124" s="99" t="s">
        <v>100</v>
      </c>
      <c r="E124" s="108"/>
      <c r="F124" s="101">
        <v>0</v>
      </c>
      <c r="G124" s="109"/>
      <c r="H124" s="35"/>
      <c r="I124" s="35"/>
      <c r="J124" s="49"/>
      <c r="K124" s="49"/>
      <c r="L124" s="81"/>
      <c r="M124" s="35"/>
      <c r="N124" s="35"/>
      <c r="O124" s="162"/>
    </row>
    <row r="125" spans="1:17" s="28" customFormat="1" ht="18" hidden="1" customHeight="1" outlineLevel="1">
      <c r="A125" s="115"/>
      <c r="B125" s="115"/>
      <c r="C125" s="107"/>
      <c r="D125" s="99" t="s">
        <v>100</v>
      </c>
      <c r="E125" s="108"/>
      <c r="F125" s="101">
        <v>0</v>
      </c>
      <c r="G125" s="109"/>
      <c r="H125" s="35"/>
      <c r="I125" s="35"/>
      <c r="J125" s="49"/>
      <c r="K125" s="49"/>
      <c r="L125" s="81"/>
      <c r="M125" s="35"/>
      <c r="N125" s="35"/>
      <c r="O125" s="162"/>
    </row>
    <row r="126" spans="1:17" s="74" customFormat="1" ht="18" customHeight="1" collapsed="1">
      <c r="A126" s="106"/>
      <c r="B126" s="106" t="s">
        <v>88</v>
      </c>
      <c r="C126" s="107" t="s">
        <v>226</v>
      </c>
      <c r="D126" s="99" t="s">
        <v>208</v>
      </c>
      <c r="E126" s="108">
        <v>0</v>
      </c>
      <c r="F126" s="101">
        <v>876.13567999999998</v>
      </c>
      <c r="G126" s="109"/>
      <c r="H126" s="56"/>
      <c r="I126" s="56" t="e">
        <f>#REF!-E126</f>
        <v>#REF!</v>
      </c>
      <c r="J126" s="54" t="e">
        <f>#REF!/E126*100</f>
        <v>#REF!</v>
      </c>
      <c r="K126" s="54" t="e">
        <f>#REF!/#REF!*100</f>
        <v>#REF!</v>
      </c>
      <c r="L126" s="81"/>
      <c r="M126" s="35"/>
      <c r="N126" s="35"/>
      <c r="O126" s="163"/>
    </row>
    <row r="127" spans="1:17" s="11" customFormat="1" ht="18" customHeight="1">
      <c r="A127" s="105"/>
      <c r="B127" s="106" t="s">
        <v>89</v>
      </c>
      <c r="C127" s="113" t="s">
        <v>285</v>
      </c>
      <c r="D127" s="99" t="s">
        <v>208</v>
      </c>
      <c r="E127" s="108">
        <v>24963.03</v>
      </c>
      <c r="F127" s="101">
        <v>7396.5055499999999</v>
      </c>
      <c r="G127" s="109">
        <f t="shared" ref="G127" si="22">F127/E127*100</f>
        <v>29.629838805625759</v>
      </c>
      <c r="H127" s="35" t="e">
        <f>#REF!-E127</f>
        <v>#REF!</v>
      </c>
      <c r="I127" s="35"/>
      <c r="J127" s="49" t="e">
        <f>#REF!/E127*100</f>
        <v>#REF!</v>
      </c>
      <c r="K127" s="49" t="e">
        <f>#REF!/#REF!*100</f>
        <v>#REF!</v>
      </c>
      <c r="L127" s="81"/>
      <c r="M127" s="34"/>
      <c r="N127" s="34"/>
      <c r="O127" s="161"/>
    </row>
    <row r="128" spans="1:17" s="70" customFormat="1" ht="18" hidden="1" customHeight="1" outlineLevel="1">
      <c r="A128" s="115"/>
      <c r="B128" s="115"/>
      <c r="C128" s="113"/>
      <c r="D128" s="99"/>
      <c r="E128" s="108">
        <v>24963.03</v>
      </c>
      <c r="F128" s="101">
        <v>7323.0055499999999</v>
      </c>
      <c r="G128" s="109"/>
      <c r="H128" s="56"/>
      <c r="I128" s="56"/>
      <c r="J128" s="54"/>
      <c r="K128" s="54"/>
      <c r="L128" s="81"/>
      <c r="M128" s="35"/>
      <c r="N128" s="35"/>
      <c r="O128" s="162"/>
    </row>
    <row r="129" spans="1:15" s="70" customFormat="1" ht="18" hidden="1" customHeight="1" outlineLevel="1">
      <c r="A129" s="115"/>
      <c r="B129" s="115"/>
      <c r="C129" s="107"/>
      <c r="D129" s="99"/>
      <c r="E129" s="108"/>
      <c r="F129" s="101">
        <v>73.5</v>
      </c>
      <c r="G129" s="109"/>
      <c r="H129" s="56"/>
      <c r="I129" s="56"/>
      <c r="J129" s="54"/>
      <c r="K129" s="54"/>
      <c r="L129" s="81"/>
      <c r="M129" s="35"/>
      <c r="N129" s="35"/>
      <c r="O129" s="162"/>
    </row>
    <row r="130" spans="1:15" s="74" customFormat="1" ht="18" customHeight="1" collapsed="1">
      <c r="A130" s="106"/>
      <c r="B130" s="106" t="s">
        <v>90</v>
      </c>
      <c r="C130" s="107" t="s">
        <v>228</v>
      </c>
      <c r="D130" s="99" t="s">
        <v>208</v>
      </c>
      <c r="E130" s="108">
        <v>1360.83</v>
      </c>
      <c r="F130" s="101">
        <v>412.66939000000002</v>
      </c>
      <c r="G130" s="109">
        <f t="shared" ref="G130:G131" si="23">F130/E130*100</f>
        <v>30.324830434367268</v>
      </c>
      <c r="H130" s="56" t="e">
        <f>#REF!-E130</f>
        <v>#REF!</v>
      </c>
      <c r="I130" s="56"/>
      <c r="J130" s="54" t="e">
        <f>#REF!/E130*100</f>
        <v>#REF!</v>
      </c>
      <c r="K130" s="54" t="e">
        <f>#REF!/#REF!*100</f>
        <v>#REF!</v>
      </c>
      <c r="L130" s="81"/>
      <c r="M130" s="35"/>
      <c r="N130" s="35"/>
      <c r="O130" s="163"/>
    </row>
    <row r="131" spans="1:15" s="31" customFormat="1" ht="18" customHeight="1">
      <c r="A131" s="106"/>
      <c r="B131" s="106" t="s">
        <v>91</v>
      </c>
      <c r="C131" s="113" t="s">
        <v>286</v>
      </c>
      <c r="D131" s="99" t="s">
        <v>208</v>
      </c>
      <c r="E131" s="108">
        <v>645.77</v>
      </c>
      <c r="F131" s="101">
        <v>185.14562000000001</v>
      </c>
      <c r="G131" s="109">
        <f t="shared" si="23"/>
        <v>28.670520463942275</v>
      </c>
      <c r="H131" s="35" t="e">
        <f>#REF!-E131</f>
        <v>#REF!</v>
      </c>
      <c r="I131" s="35"/>
      <c r="J131" s="49" t="e">
        <f>#REF!/E131*100</f>
        <v>#REF!</v>
      </c>
      <c r="K131" s="49" t="e">
        <f>#REF!/#REF!*100</f>
        <v>#REF!</v>
      </c>
      <c r="L131" s="81"/>
      <c r="M131" s="34"/>
      <c r="N131" s="34"/>
      <c r="O131" s="163"/>
    </row>
    <row r="132" spans="1:15" s="29" customFormat="1" ht="18" hidden="1" customHeight="1" outlineLevel="1">
      <c r="A132" s="115"/>
      <c r="B132" s="115"/>
      <c r="C132" s="113"/>
      <c r="D132" s="99"/>
      <c r="E132" s="108"/>
      <c r="F132" s="101">
        <v>0</v>
      </c>
      <c r="G132" s="109"/>
      <c r="H132" s="35"/>
      <c r="I132" s="35"/>
      <c r="J132" s="49"/>
      <c r="K132" s="49"/>
      <c r="L132" s="81"/>
      <c r="M132" s="35"/>
      <c r="N132" s="35"/>
      <c r="O132" s="162"/>
    </row>
    <row r="133" spans="1:15" s="29" customFormat="1" ht="18" hidden="1" customHeight="1" outlineLevel="1">
      <c r="A133" s="115"/>
      <c r="B133" s="115"/>
      <c r="C133" s="113"/>
      <c r="D133" s="99"/>
      <c r="E133" s="108"/>
      <c r="F133" s="101">
        <v>35.126869999999997</v>
      </c>
      <c r="G133" s="109"/>
      <c r="H133" s="35"/>
      <c r="I133" s="35"/>
      <c r="J133" s="49"/>
      <c r="K133" s="49"/>
      <c r="L133" s="81"/>
      <c r="M133" s="35"/>
      <c r="N133" s="35"/>
      <c r="O133" s="162"/>
    </row>
    <row r="134" spans="1:15" s="29" customFormat="1" ht="18" hidden="1" customHeight="1" outlineLevel="1">
      <c r="A134" s="115"/>
      <c r="B134" s="115"/>
      <c r="C134" s="107"/>
      <c r="D134" s="99"/>
      <c r="E134" s="108"/>
      <c r="F134" s="101">
        <v>150.01875000000001</v>
      </c>
      <c r="G134" s="109"/>
      <c r="H134" s="35"/>
      <c r="I134" s="35"/>
      <c r="J134" s="49"/>
      <c r="K134" s="49"/>
      <c r="L134" s="81"/>
      <c r="M134" s="35"/>
      <c r="N134" s="35"/>
      <c r="O134" s="162"/>
    </row>
    <row r="135" spans="1:15" s="152" customFormat="1" ht="33.75" customHeight="1" collapsed="1">
      <c r="A135" s="126"/>
      <c r="B135" s="126" t="s">
        <v>92</v>
      </c>
      <c r="C135" s="107" t="s">
        <v>287</v>
      </c>
      <c r="D135" s="99" t="s">
        <v>208</v>
      </c>
      <c r="E135" s="108">
        <v>8888.14</v>
      </c>
      <c r="F135" s="101">
        <v>1964.36698</v>
      </c>
      <c r="G135" s="109">
        <f t="shared" ref="G135" si="24">F135/E135*100</f>
        <v>22.100990533452443</v>
      </c>
      <c r="H135" s="148"/>
      <c r="I135" s="148" t="e">
        <f>#REF!-E135</f>
        <v>#REF!</v>
      </c>
      <c r="J135" s="149" t="e">
        <f>#REF!/E135*100</f>
        <v>#REF!</v>
      </c>
      <c r="K135" s="149" t="e">
        <f>#REF!/#REF!*100</f>
        <v>#REF!</v>
      </c>
      <c r="L135" s="150"/>
      <c r="M135" s="148"/>
      <c r="N135" s="148"/>
      <c r="O135" s="163"/>
    </row>
    <row r="136" spans="1:15" s="75" customFormat="1" ht="42.75" customHeight="1">
      <c r="A136" s="126"/>
      <c r="B136" s="126"/>
      <c r="C136" s="107" t="s">
        <v>288</v>
      </c>
      <c r="D136" s="99" t="s">
        <v>208</v>
      </c>
      <c r="E136" s="108">
        <v>0</v>
      </c>
      <c r="F136" s="101">
        <v>0</v>
      </c>
      <c r="G136" s="109"/>
      <c r="H136" s="58" t="e">
        <f>#REF!-E136</f>
        <v>#REF!</v>
      </c>
      <c r="I136" s="58" t="e">
        <f>#REF!-E136</f>
        <v>#REF!</v>
      </c>
      <c r="J136" s="57"/>
      <c r="K136" s="57"/>
      <c r="L136" s="81"/>
      <c r="M136" s="35"/>
      <c r="N136" s="35"/>
      <c r="O136" s="163"/>
    </row>
    <row r="137" spans="1:15" s="11" customFormat="1" ht="18" customHeight="1">
      <c r="A137" s="105"/>
      <c r="B137" s="106" t="s">
        <v>93</v>
      </c>
      <c r="C137" s="113" t="s">
        <v>266</v>
      </c>
      <c r="D137" s="99" t="s">
        <v>208</v>
      </c>
      <c r="E137" s="108">
        <v>3419.94</v>
      </c>
      <c r="F137" s="101">
        <v>627.64507000000003</v>
      </c>
      <c r="G137" s="109">
        <f t="shared" ref="G137" si="25">F137/E137*100</f>
        <v>18.352517003222278</v>
      </c>
      <c r="H137" s="35"/>
      <c r="I137" s="35" t="e">
        <f>#REF!-E137</f>
        <v>#REF!</v>
      </c>
      <c r="J137" s="49" t="e">
        <f>#REF!/E137*100</f>
        <v>#REF!</v>
      </c>
      <c r="K137" s="49" t="e">
        <f>#REF!/#REF!*100</f>
        <v>#REF!</v>
      </c>
      <c r="L137" s="81"/>
      <c r="M137" s="35"/>
      <c r="N137" s="35"/>
      <c r="O137" s="161"/>
    </row>
    <row r="138" spans="1:15" s="29" customFormat="1" ht="18" hidden="1" customHeight="1" outlineLevel="1">
      <c r="A138" s="115"/>
      <c r="B138" s="115"/>
      <c r="C138" s="113"/>
      <c r="D138" s="99" t="s">
        <v>100</v>
      </c>
      <c r="E138" s="108"/>
      <c r="F138" s="101">
        <v>159.77746999999999</v>
      </c>
      <c r="G138" s="109"/>
      <c r="H138" s="35"/>
      <c r="I138" s="35"/>
      <c r="J138" s="49"/>
      <c r="K138" s="49"/>
      <c r="L138" s="81"/>
      <c r="M138" s="35"/>
      <c r="N138" s="35"/>
      <c r="O138" s="162"/>
    </row>
    <row r="139" spans="1:15" s="151" customFormat="1" ht="18" hidden="1" customHeight="1" outlineLevel="1">
      <c r="A139" s="115"/>
      <c r="B139" s="115"/>
      <c r="C139" s="113"/>
      <c r="D139" s="99" t="s">
        <v>100</v>
      </c>
      <c r="E139" s="108"/>
      <c r="F139" s="101">
        <v>402.50542999999999</v>
      </c>
      <c r="G139" s="109"/>
      <c r="H139" s="148"/>
      <c r="I139" s="148"/>
      <c r="J139" s="149"/>
      <c r="K139" s="149"/>
      <c r="L139" s="150"/>
      <c r="M139" s="148"/>
      <c r="N139" s="148"/>
      <c r="O139" s="162"/>
    </row>
    <row r="140" spans="1:15" s="29" customFormat="1" ht="18" hidden="1" customHeight="1" outlineLevel="1">
      <c r="A140" s="115" t="s">
        <v>1</v>
      </c>
      <c r="B140" s="115"/>
      <c r="C140" s="113"/>
      <c r="D140" s="99" t="s">
        <v>100</v>
      </c>
      <c r="E140" s="108"/>
      <c r="F140" s="101">
        <v>18.96547</v>
      </c>
      <c r="G140" s="109"/>
      <c r="H140" s="35"/>
      <c r="I140" s="35"/>
      <c r="J140" s="49"/>
      <c r="K140" s="49"/>
      <c r="L140" s="81"/>
      <c r="M140" s="35"/>
      <c r="N140" s="35"/>
      <c r="O140" s="162"/>
    </row>
    <row r="141" spans="1:15" s="29" customFormat="1" ht="18" hidden="1" customHeight="1" outlineLevel="1">
      <c r="A141" s="115"/>
      <c r="B141" s="115"/>
      <c r="C141" s="113"/>
      <c r="D141" s="99" t="s">
        <v>100</v>
      </c>
      <c r="E141" s="108"/>
      <c r="F141" s="101">
        <v>25.724820000000001</v>
      </c>
      <c r="G141" s="109"/>
      <c r="H141" s="35"/>
      <c r="I141" s="35"/>
      <c r="J141" s="49"/>
      <c r="K141" s="49"/>
      <c r="L141" s="81"/>
      <c r="M141" s="35"/>
      <c r="N141" s="35"/>
      <c r="O141" s="162"/>
    </row>
    <row r="142" spans="1:15" s="29" customFormat="1" ht="18" hidden="1" customHeight="1" outlineLevel="1">
      <c r="A142" s="115"/>
      <c r="B142" s="115"/>
      <c r="C142" s="107"/>
      <c r="D142" s="99" t="s">
        <v>100</v>
      </c>
      <c r="E142" s="108"/>
      <c r="F142" s="101">
        <v>20.671880000000002</v>
      </c>
      <c r="G142" s="109"/>
      <c r="H142" s="35"/>
      <c r="I142" s="35"/>
      <c r="J142" s="49"/>
      <c r="K142" s="49"/>
      <c r="L142" s="81"/>
      <c r="M142" s="35"/>
      <c r="N142" s="35"/>
      <c r="O142" s="162"/>
    </row>
    <row r="143" spans="1:15" s="28" customFormat="1" ht="18" customHeight="1" collapsed="1">
      <c r="A143" s="115"/>
      <c r="B143" s="115" t="s">
        <v>94</v>
      </c>
      <c r="C143" s="107" t="s">
        <v>289</v>
      </c>
      <c r="D143" s="99" t="s">
        <v>208</v>
      </c>
      <c r="E143" s="108">
        <v>383.79</v>
      </c>
      <c r="F143" s="101">
        <v>178.80799999999999</v>
      </c>
      <c r="G143" s="109">
        <f t="shared" ref="G143" si="26">F143/E143*100</f>
        <v>46.590062273639226</v>
      </c>
      <c r="H143" s="35" t="e">
        <f>#REF!-E143</f>
        <v>#REF!</v>
      </c>
      <c r="I143" s="35"/>
      <c r="J143" s="49" t="e">
        <f>#REF!/E143*100</f>
        <v>#REF!</v>
      </c>
      <c r="K143" s="49" t="e">
        <f>#REF!/#REF!*100</f>
        <v>#REF!</v>
      </c>
      <c r="L143" s="81"/>
      <c r="M143" s="35"/>
      <c r="N143" s="35"/>
      <c r="O143" s="162"/>
    </row>
    <row r="144" spans="1:15" s="29" customFormat="1" ht="18" customHeight="1">
      <c r="A144" s="115"/>
      <c r="B144" s="115" t="s">
        <v>95</v>
      </c>
      <c r="C144" s="107" t="s">
        <v>7</v>
      </c>
      <c r="D144" s="99" t="s">
        <v>208</v>
      </c>
      <c r="E144" s="108">
        <v>0</v>
      </c>
      <c r="F144" s="101">
        <v>0</v>
      </c>
      <c r="G144" s="109"/>
      <c r="H144" s="35" t="e">
        <f>#REF!-E144</f>
        <v>#REF!</v>
      </c>
      <c r="I144" s="35"/>
      <c r="J144" s="49" t="e">
        <f>#REF!/E144*100</f>
        <v>#REF!</v>
      </c>
      <c r="K144" s="49" t="e">
        <f>#REF!/#REF!*100</f>
        <v>#REF!</v>
      </c>
      <c r="L144" s="81"/>
      <c r="M144" s="35"/>
      <c r="N144" s="35"/>
      <c r="O144" s="162"/>
    </row>
    <row r="145" spans="1:15" s="29" customFormat="1" ht="18" customHeight="1">
      <c r="A145" s="115"/>
      <c r="B145" s="115" t="s">
        <v>96</v>
      </c>
      <c r="C145" s="107" t="s">
        <v>290</v>
      </c>
      <c r="D145" s="99" t="s">
        <v>208</v>
      </c>
      <c r="E145" s="108">
        <v>896.13</v>
      </c>
      <c r="F145" s="101">
        <v>0</v>
      </c>
      <c r="G145" s="109">
        <f t="shared" ref="G145" si="27">F145/E145*100</f>
        <v>0</v>
      </c>
      <c r="H145" s="35"/>
      <c r="I145" s="35" t="e">
        <f>#REF!-E145</f>
        <v>#REF!</v>
      </c>
      <c r="J145" s="49" t="e">
        <f>#REF!/E145*100</f>
        <v>#REF!</v>
      </c>
      <c r="K145" s="49" t="e">
        <f>#REF!/#REF!*100</f>
        <v>#REF!</v>
      </c>
      <c r="L145" s="81"/>
      <c r="M145" s="35"/>
      <c r="N145" s="35"/>
      <c r="O145" s="162"/>
    </row>
    <row r="146" spans="1:15" s="28" customFormat="1" ht="18" customHeight="1">
      <c r="A146" s="115"/>
      <c r="B146" s="115" t="s">
        <v>97</v>
      </c>
      <c r="C146" s="107" t="s">
        <v>235</v>
      </c>
      <c r="D146" s="99" t="s">
        <v>208</v>
      </c>
      <c r="E146" s="108">
        <v>0</v>
      </c>
      <c r="F146" s="101">
        <v>0</v>
      </c>
      <c r="G146" s="109"/>
      <c r="H146" s="35" t="e">
        <f>#REF!-E146</f>
        <v>#REF!</v>
      </c>
      <c r="I146" s="35"/>
      <c r="J146" s="49" t="e">
        <f>#REF!/E146*100</f>
        <v>#REF!</v>
      </c>
      <c r="K146" s="49" t="e">
        <f>#REF!/#REF!*100</f>
        <v>#REF!</v>
      </c>
      <c r="L146" s="81"/>
      <c r="M146" s="35"/>
      <c r="N146" s="35"/>
      <c r="O146" s="162"/>
    </row>
    <row r="147" spans="1:15" s="73" customFormat="1" ht="18" customHeight="1">
      <c r="A147" s="115"/>
      <c r="B147" s="115" t="s">
        <v>98</v>
      </c>
      <c r="C147" s="113" t="s">
        <v>236</v>
      </c>
      <c r="D147" s="99" t="s">
        <v>208</v>
      </c>
      <c r="E147" s="108">
        <v>1017.99</v>
      </c>
      <c r="F147" s="101">
        <v>469.60156000000001</v>
      </c>
      <c r="G147" s="109">
        <f t="shared" ref="G147" si="28">F147/E147*100</f>
        <v>46.130272399532416</v>
      </c>
      <c r="H147" s="71">
        <f t="shared" ref="H147:K147" si="29">H148+H149</f>
        <v>0</v>
      </c>
      <c r="I147" s="71">
        <f t="shared" si="29"/>
        <v>0</v>
      </c>
      <c r="J147" s="71">
        <f t="shared" si="29"/>
        <v>0</v>
      </c>
      <c r="K147" s="71">
        <f t="shared" si="29"/>
        <v>0</v>
      </c>
      <c r="L147" s="71"/>
      <c r="M147" s="35"/>
      <c r="N147" s="35"/>
      <c r="O147" s="162"/>
    </row>
    <row r="148" spans="1:15" s="28" customFormat="1" ht="18" hidden="1" customHeight="1" outlineLevel="1">
      <c r="A148" s="115"/>
      <c r="B148" s="115"/>
      <c r="C148" s="113"/>
      <c r="D148" s="99" t="s">
        <v>100</v>
      </c>
      <c r="E148" s="108">
        <v>1017.99</v>
      </c>
      <c r="F148" s="101">
        <v>469.60156000000001</v>
      </c>
      <c r="G148" s="109"/>
      <c r="H148" s="35"/>
      <c r="I148" s="35"/>
      <c r="J148" s="53"/>
      <c r="K148" s="53"/>
      <c r="L148" s="81"/>
      <c r="M148" s="35"/>
      <c r="N148" s="35"/>
      <c r="O148" s="162"/>
    </row>
    <row r="149" spans="1:15" s="28" customFormat="1" ht="18" hidden="1" customHeight="1" outlineLevel="1">
      <c r="A149" s="115"/>
      <c r="B149" s="115"/>
      <c r="C149" s="107"/>
      <c r="D149" s="99" t="s">
        <v>100</v>
      </c>
      <c r="E149" s="108"/>
      <c r="F149" s="101">
        <v>0</v>
      </c>
      <c r="G149" s="109"/>
      <c r="H149" s="35"/>
      <c r="I149" s="35"/>
      <c r="J149" s="53"/>
      <c r="K149" s="53"/>
      <c r="L149" s="81"/>
      <c r="M149" s="35"/>
      <c r="N149" s="35"/>
      <c r="O149" s="162"/>
    </row>
    <row r="150" spans="1:15" s="25" customFormat="1" ht="18" customHeight="1" collapsed="1">
      <c r="A150" s="127"/>
      <c r="B150" s="127" t="s">
        <v>99</v>
      </c>
      <c r="C150" s="129" t="s">
        <v>291</v>
      </c>
      <c r="D150" s="99" t="s">
        <v>208</v>
      </c>
      <c r="E150" s="108">
        <v>406.28</v>
      </c>
      <c r="F150" s="101">
        <v>0</v>
      </c>
      <c r="G150" s="109">
        <f>F150/E150*100</f>
        <v>0</v>
      </c>
      <c r="H150" s="35" t="e">
        <f>#REF!-E150</f>
        <v>#REF!</v>
      </c>
      <c r="I150" s="35"/>
      <c r="J150" s="39" t="e">
        <f>#REF!/E150*100</f>
        <v>#REF!</v>
      </c>
      <c r="K150" s="39" t="e">
        <f>#REF!/#REF!*100</f>
        <v>#REF!</v>
      </c>
      <c r="L150" s="81"/>
      <c r="M150" s="35"/>
      <c r="N150" s="35"/>
      <c r="O150" s="168"/>
    </row>
    <row r="151" spans="1:15" s="8" customFormat="1" ht="18" customHeight="1">
      <c r="A151" s="103"/>
      <c r="B151" s="104"/>
      <c r="C151" s="123" t="s">
        <v>292</v>
      </c>
      <c r="D151" s="99" t="s">
        <v>208</v>
      </c>
      <c r="E151" s="108">
        <v>0</v>
      </c>
      <c r="F151" s="100">
        <v>1724.4476999999999</v>
      </c>
      <c r="G151" s="124"/>
      <c r="H151" s="35"/>
      <c r="I151" s="35" t="e">
        <f>#REF!-E151</f>
        <v>#REF!</v>
      </c>
      <c r="J151" s="39"/>
      <c r="K151" s="39"/>
      <c r="L151" s="81"/>
      <c r="M151" s="35"/>
      <c r="N151" s="35"/>
      <c r="O151" s="167"/>
    </row>
    <row r="152" spans="1:15" s="46" customFormat="1" ht="18" hidden="1" customHeight="1" outlineLevel="1">
      <c r="A152" s="130"/>
      <c r="B152" s="131"/>
      <c r="C152" s="107"/>
      <c r="D152" s="118" t="s">
        <v>100</v>
      </c>
      <c r="E152" s="119"/>
      <c r="F152" s="101">
        <v>80.403750000000002</v>
      </c>
      <c r="G152" s="121"/>
      <c r="H152" s="35"/>
      <c r="I152" s="35"/>
      <c r="J152" s="44"/>
      <c r="K152" s="44"/>
      <c r="L152" s="80"/>
      <c r="M152" s="35"/>
      <c r="N152" s="35"/>
      <c r="O152" s="169"/>
    </row>
    <row r="153" spans="1:15" s="11" customFormat="1" ht="18" hidden="1" customHeight="1" outlineLevel="1">
      <c r="A153" s="105"/>
      <c r="B153" s="106"/>
      <c r="C153" s="123"/>
      <c r="D153" s="118" t="s">
        <v>100</v>
      </c>
      <c r="E153" s="108"/>
      <c r="F153" s="101">
        <v>0</v>
      </c>
      <c r="G153" s="124"/>
      <c r="H153" s="35"/>
      <c r="I153" s="35"/>
      <c r="J153" s="39"/>
      <c r="K153" s="39"/>
      <c r="L153" s="77"/>
      <c r="M153" s="35"/>
      <c r="N153" s="35"/>
      <c r="O153" s="161"/>
    </row>
    <row r="154" spans="1:15" s="9" customFormat="1" ht="18" hidden="1" customHeight="1" outlineLevel="1">
      <c r="A154" s="116"/>
      <c r="B154" s="117"/>
      <c r="C154" s="123"/>
      <c r="D154" s="118" t="s">
        <v>100</v>
      </c>
      <c r="E154" s="119"/>
      <c r="F154" s="101">
        <v>198.2533</v>
      </c>
      <c r="G154" s="121"/>
      <c r="H154" s="35"/>
      <c r="I154" s="35"/>
      <c r="J154" s="44"/>
      <c r="K154" s="44"/>
      <c r="L154" s="78"/>
      <c r="M154" s="35"/>
      <c r="N154" s="35"/>
      <c r="O154" s="154"/>
    </row>
    <row r="155" spans="1:15" s="155" customFormat="1" ht="18" hidden="1" customHeight="1" outlineLevel="1">
      <c r="A155" s="116"/>
      <c r="B155" s="117"/>
      <c r="C155" s="123"/>
      <c r="D155" s="118" t="s">
        <v>100</v>
      </c>
      <c r="E155" s="119"/>
      <c r="F155" s="101">
        <v>-357.29554000000002</v>
      </c>
      <c r="G155" s="121"/>
      <c r="H155" s="148"/>
      <c r="I155" s="148"/>
      <c r="J155" s="153"/>
      <c r="K155" s="153"/>
      <c r="L155" s="154"/>
      <c r="M155" s="148"/>
      <c r="N155" s="148"/>
      <c r="O155" s="154"/>
    </row>
    <row r="156" spans="1:15" s="9" customFormat="1" ht="18" hidden="1" customHeight="1" outlineLevel="1">
      <c r="A156" s="116"/>
      <c r="B156" s="117"/>
      <c r="C156" s="123"/>
      <c r="D156" s="118" t="s">
        <v>100</v>
      </c>
      <c r="E156" s="119"/>
      <c r="F156" s="101"/>
      <c r="G156" s="121"/>
      <c r="H156" s="35"/>
      <c r="I156" s="35"/>
      <c r="J156" s="44"/>
      <c r="K156" s="44"/>
      <c r="L156" s="78"/>
      <c r="M156" s="35"/>
      <c r="N156" s="35"/>
      <c r="O156" s="154"/>
    </row>
    <row r="157" spans="1:15" s="9" customFormat="1" ht="18" hidden="1" customHeight="1" outlineLevel="1">
      <c r="A157" s="116"/>
      <c r="B157" s="117"/>
      <c r="C157" s="123"/>
      <c r="D157" s="118" t="s">
        <v>100</v>
      </c>
      <c r="E157" s="119"/>
      <c r="F157" s="101"/>
      <c r="G157" s="121"/>
      <c r="H157" s="35"/>
      <c r="I157" s="35"/>
      <c r="J157" s="44"/>
      <c r="K157" s="44"/>
      <c r="L157" s="78"/>
      <c r="M157" s="35"/>
      <c r="N157" s="35"/>
      <c r="O157" s="154"/>
    </row>
    <row r="158" spans="1:15" s="9" customFormat="1" ht="18" hidden="1" customHeight="1" outlineLevel="1">
      <c r="A158" s="116"/>
      <c r="B158" s="117"/>
      <c r="C158" s="123"/>
      <c r="D158" s="118" t="s">
        <v>100</v>
      </c>
      <c r="E158" s="119"/>
      <c r="F158" s="101"/>
      <c r="G158" s="121"/>
      <c r="H158" s="35"/>
      <c r="I158" s="35"/>
      <c r="J158" s="44"/>
      <c r="K158" s="44"/>
      <c r="L158" s="78"/>
      <c r="M158" s="35"/>
      <c r="N158" s="35"/>
      <c r="O158" s="154"/>
    </row>
    <row r="159" spans="1:15" s="9" customFormat="1" ht="18" hidden="1" customHeight="1" outlineLevel="1">
      <c r="A159" s="116"/>
      <c r="B159" s="117"/>
      <c r="C159" s="123"/>
      <c r="D159" s="118" t="s">
        <v>100</v>
      </c>
      <c r="E159" s="119"/>
      <c r="F159" s="101"/>
      <c r="G159" s="121"/>
      <c r="H159" s="35"/>
      <c r="I159" s="35"/>
      <c r="J159" s="44"/>
      <c r="K159" s="44"/>
      <c r="L159" s="78"/>
      <c r="M159" s="35"/>
      <c r="N159" s="35"/>
      <c r="O159" s="154"/>
    </row>
    <row r="160" spans="1:15" s="9" customFormat="1" ht="18" hidden="1" customHeight="1" outlineLevel="1">
      <c r="A160" s="116"/>
      <c r="B160" s="117"/>
      <c r="C160" s="123"/>
      <c r="D160" s="118" t="s">
        <v>100</v>
      </c>
      <c r="E160" s="119"/>
      <c r="F160" s="101">
        <v>404.14661000000001</v>
      </c>
      <c r="G160" s="121"/>
      <c r="H160" s="35"/>
      <c r="I160" s="35"/>
      <c r="J160" s="44"/>
      <c r="K160" s="44"/>
      <c r="L160" s="78"/>
      <c r="M160" s="35"/>
      <c r="N160" s="35"/>
      <c r="O160" s="154"/>
    </row>
    <row r="161" spans="1:15" s="9" customFormat="1" ht="18" hidden="1" customHeight="1" outlineLevel="1">
      <c r="A161" s="116"/>
      <c r="B161" s="117"/>
      <c r="C161" s="123"/>
      <c r="D161" s="118" t="s">
        <v>100</v>
      </c>
      <c r="E161" s="119"/>
      <c r="F161" s="101"/>
      <c r="G161" s="121"/>
      <c r="H161" s="35"/>
      <c r="I161" s="35"/>
      <c r="J161" s="44"/>
      <c r="K161" s="44"/>
      <c r="L161" s="78"/>
      <c r="M161" s="35"/>
      <c r="N161" s="35"/>
      <c r="O161" s="154"/>
    </row>
    <row r="162" spans="1:15" s="9" customFormat="1" ht="18" hidden="1" customHeight="1" outlineLevel="1">
      <c r="A162" s="116"/>
      <c r="B162" s="117"/>
      <c r="C162" s="123"/>
      <c r="D162" s="118" t="s">
        <v>100</v>
      </c>
      <c r="E162" s="119"/>
      <c r="F162" s="101">
        <v>294</v>
      </c>
      <c r="G162" s="121"/>
      <c r="H162" s="35"/>
      <c r="I162" s="35"/>
      <c r="J162" s="44"/>
      <c r="K162" s="44"/>
      <c r="L162" s="78"/>
      <c r="M162" s="35"/>
      <c r="N162" s="35"/>
      <c r="O162" s="154"/>
    </row>
    <row r="163" spans="1:15" s="9" customFormat="1" ht="18" hidden="1" customHeight="1" outlineLevel="1">
      <c r="A163" s="116"/>
      <c r="B163" s="117"/>
      <c r="C163" s="123"/>
      <c r="D163" s="118" t="s">
        <v>100</v>
      </c>
      <c r="E163" s="119"/>
      <c r="F163" s="101">
        <v>92.988780000000006</v>
      </c>
      <c r="G163" s="121"/>
      <c r="H163" s="35"/>
      <c r="I163" s="35"/>
      <c r="J163" s="44"/>
      <c r="K163" s="44"/>
      <c r="L163" s="78"/>
      <c r="M163" s="35"/>
      <c r="N163" s="35"/>
      <c r="O163" s="154"/>
    </row>
    <row r="164" spans="1:15" s="9" customFormat="1" ht="18" hidden="1" customHeight="1" outlineLevel="1">
      <c r="A164" s="116"/>
      <c r="B164" s="117"/>
      <c r="C164" s="123"/>
      <c r="D164" s="118" t="s">
        <v>100</v>
      </c>
      <c r="E164" s="119"/>
      <c r="F164" s="101">
        <v>73.5</v>
      </c>
      <c r="G164" s="121"/>
      <c r="H164" s="35"/>
      <c r="I164" s="35"/>
      <c r="J164" s="44"/>
      <c r="K164" s="44"/>
      <c r="L164" s="78"/>
      <c r="M164" s="35"/>
      <c r="N164" s="35"/>
      <c r="O164" s="154"/>
    </row>
    <row r="165" spans="1:15" s="9" customFormat="1" ht="18" hidden="1" customHeight="1" outlineLevel="1">
      <c r="A165" s="116"/>
      <c r="B165" s="117"/>
      <c r="C165" s="123"/>
      <c r="D165" s="118" t="s">
        <v>100</v>
      </c>
      <c r="E165" s="119"/>
      <c r="F165" s="101"/>
      <c r="G165" s="121"/>
      <c r="H165" s="35"/>
      <c r="I165" s="35"/>
      <c r="J165" s="44"/>
      <c r="K165" s="44"/>
      <c r="L165" s="78"/>
      <c r="M165" s="35"/>
      <c r="N165" s="35"/>
      <c r="O165" s="154"/>
    </row>
    <row r="166" spans="1:15" s="9" customFormat="1" ht="18" hidden="1" customHeight="1" outlineLevel="1">
      <c r="A166" s="116"/>
      <c r="B166" s="117"/>
      <c r="C166" s="123"/>
      <c r="D166" s="118" t="s">
        <v>100</v>
      </c>
      <c r="E166" s="119"/>
      <c r="F166" s="101">
        <v>938.45079999999996</v>
      </c>
      <c r="G166" s="121"/>
      <c r="H166" s="35"/>
      <c r="I166" s="35"/>
      <c r="J166" s="44"/>
      <c r="K166" s="44"/>
      <c r="L166" s="78"/>
      <c r="M166" s="35"/>
      <c r="N166" s="35"/>
      <c r="O166" s="154"/>
    </row>
    <row r="167" spans="1:15" s="9" customFormat="1" ht="18" hidden="1" customHeight="1" outlineLevel="1">
      <c r="A167" s="116"/>
      <c r="B167" s="117"/>
      <c r="C167" s="120"/>
      <c r="D167" s="118" t="s">
        <v>100</v>
      </c>
      <c r="E167" s="119"/>
      <c r="F167" s="177"/>
      <c r="G167" s="121"/>
      <c r="H167" s="35"/>
      <c r="I167" s="35"/>
      <c r="J167" s="44"/>
      <c r="K167" s="44"/>
      <c r="L167" s="78"/>
      <c r="M167" s="35"/>
      <c r="N167" s="35"/>
      <c r="O167" s="154"/>
    </row>
    <row r="168" spans="1:15" s="9" customFormat="1" ht="18" hidden="1" customHeight="1" outlineLevel="1">
      <c r="A168" s="116"/>
      <c r="B168" s="117"/>
      <c r="C168" s="98"/>
      <c r="D168" s="118" t="s">
        <v>100</v>
      </c>
      <c r="E168" s="119"/>
      <c r="F168" s="101">
        <v>0</v>
      </c>
      <c r="G168" s="121"/>
      <c r="H168" s="35"/>
      <c r="I168" s="35"/>
      <c r="J168" s="44"/>
      <c r="K168" s="44"/>
      <c r="L168" s="78"/>
      <c r="M168" s="35"/>
      <c r="N168" s="35"/>
      <c r="O168" s="154"/>
    </row>
    <row r="169" spans="1:15" s="7" customFormat="1" ht="21" customHeight="1" collapsed="1">
      <c r="A169" s="95"/>
      <c r="B169" s="132"/>
      <c r="C169" s="98" t="s">
        <v>293</v>
      </c>
      <c r="D169" s="99" t="s">
        <v>208</v>
      </c>
      <c r="E169" s="100">
        <f>E14+E64+E88</f>
        <v>1220408.74</v>
      </c>
      <c r="F169" s="100">
        <f>F14+F64+F88</f>
        <v>770088.41752000002</v>
      </c>
      <c r="G169" s="124" t="s">
        <v>1</v>
      </c>
      <c r="H169" s="1"/>
      <c r="I169" s="1" t="e">
        <f>#REF!-E169</f>
        <v>#REF!</v>
      </c>
      <c r="J169" s="39" t="e">
        <f>#REF!/E169*100</f>
        <v>#REF!</v>
      </c>
      <c r="K169" s="39" t="e">
        <f>#REF!/#REF!*100</f>
        <v>#REF!</v>
      </c>
      <c r="L169" s="81"/>
      <c r="M169" s="35"/>
      <c r="N169" s="35"/>
      <c r="O169" s="171"/>
    </row>
    <row r="170" spans="1:15" s="11" customFormat="1" ht="21.75" customHeight="1">
      <c r="A170" s="105"/>
      <c r="B170" s="132" t="s">
        <v>1</v>
      </c>
      <c r="C170" s="98" t="s">
        <v>294</v>
      </c>
      <c r="D170" s="99" t="s">
        <v>208</v>
      </c>
      <c r="E170" s="108">
        <f>E172-E169</f>
        <v>0</v>
      </c>
      <c r="F170" s="108">
        <v>0</v>
      </c>
      <c r="G170" s="124"/>
      <c r="H170" s="35"/>
      <c r="I170" s="35"/>
      <c r="J170" s="39"/>
      <c r="K170" s="39"/>
      <c r="L170" s="81"/>
      <c r="M170" s="35"/>
      <c r="N170" s="35"/>
      <c r="O170" s="161"/>
    </row>
    <row r="171" spans="1:15" s="11" customFormat="1" ht="21.75" customHeight="1">
      <c r="A171" s="105"/>
      <c r="B171" s="132"/>
      <c r="C171" s="98" t="s">
        <v>241</v>
      </c>
      <c r="D171" s="99"/>
      <c r="E171" s="108">
        <v>2988858</v>
      </c>
      <c r="F171" s="108">
        <v>2988858</v>
      </c>
      <c r="G171" s="124"/>
      <c r="H171" s="35"/>
      <c r="I171" s="35"/>
      <c r="J171" s="39"/>
      <c r="K171" s="39"/>
      <c r="L171" s="81"/>
      <c r="M171" s="35"/>
      <c r="N171" s="35"/>
      <c r="O171" s="161"/>
    </row>
    <row r="172" spans="1:15" s="8" customFormat="1" ht="21.75" customHeight="1">
      <c r="A172" s="103"/>
      <c r="B172" s="132"/>
      <c r="C172" s="98" t="s">
        <v>242</v>
      </c>
      <c r="D172" s="99" t="s">
        <v>208</v>
      </c>
      <c r="E172" s="112">
        <f t="shared" ref="E172" si="30">E169</f>
        <v>1220408.74</v>
      </c>
      <c r="F172" s="178">
        <v>601335.25</v>
      </c>
      <c r="G172" s="124" t="s">
        <v>1</v>
      </c>
      <c r="H172" s="35" t="e">
        <f>#REF!-E172</f>
        <v>#REF!</v>
      </c>
      <c r="I172" s="35"/>
      <c r="J172" s="39" t="e">
        <f>#REF!/E172*100</f>
        <v>#REF!</v>
      </c>
      <c r="K172" s="39" t="e">
        <f>#REF!/#REF!*100</f>
        <v>#REF!</v>
      </c>
      <c r="L172" s="81"/>
      <c r="M172" s="35"/>
      <c r="N172" s="35"/>
      <c r="O172" s="167"/>
    </row>
    <row r="173" spans="1:15" s="8" customFormat="1" ht="18.75" customHeight="1">
      <c r="A173" s="103"/>
      <c r="B173" s="132"/>
      <c r="C173" s="107" t="s">
        <v>243</v>
      </c>
      <c r="D173" s="99" t="s">
        <v>209</v>
      </c>
      <c r="E173" s="133">
        <v>9189.3799999999992</v>
      </c>
      <c r="F173" s="134">
        <v>4553.8999999999996</v>
      </c>
      <c r="G173" s="109">
        <f t="shared" ref="G173" si="31">F173/E173*100</f>
        <v>49.556118040607743</v>
      </c>
      <c r="H173" s="34"/>
      <c r="I173" s="34"/>
      <c r="J173" s="82"/>
      <c r="K173" s="82"/>
      <c r="L173" s="83"/>
      <c r="M173" s="79"/>
      <c r="N173" s="33"/>
      <c r="O173" s="167"/>
    </row>
    <row r="174" spans="1:15" s="6" customFormat="1" ht="18.75" customHeight="1">
      <c r="A174" s="103"/>
      <c r="B174" s="132"/>
      <c r="C174" s="107" t="s">
        <v>244</v>
      </c>
      <c r="D174" s="99" t="s">
        <v>209</v>
      </c>
      <c r="E174" s="135">
        <v>6689.38</v>
      </c>
      <c r="F174" s="134">
        <v>3237.6080000000002</v>
      </c>
      <c r="G174" s="102"/>
      <c r="H174" s="34"/>
      <c r="I174" s="34"/>
      <c r="J174" s="82"/>
      <c r="K174" s="82"/>
      <c r="L174" s="83"/>
      <c r="M174" s="79"/>
      <c r="N174" s="85"/>
      <c r="O174" s="167"/>
    </row>
    <row r="175" spans="1:15" s="26" customFormat="1" ht="18.75" customHeight="1">
      <c r="A175" s="127"/>
      <c r="B175" s="138" t="s">
        <v>1</v>
      </c>
      <c r="C175" s="107" t="s">
        <v>245</v>
      </c>
      <c r="D175" s="99" t="s">
        <v>209</v>
      </c>
      <c r="E175" s="133">
        <v>837.8</v>
      </c>
      <c r="F175" s="134">
        <v>548.63400000000001</v>
      </c>
      <c r="G175" s="124"/>
      <c r="H175" s="35"/>
      <c r="I175" s="35"/>
      <c r="J175" s="39"/>
      <c r="K175" s="39"/>
      <c r="L175" s="81"/>
      <c r="M175" s="79"/>
      <c r="N175" s="85"/>
      <c r="O175" s="168"/>
    </row>
    <row r="176" spans="1:15" s="25" customFormat="1" ht="18.75" customHeight="1">
      <c r="A176" s="127"/>
      <c r="B176" s="138" t="s">
        <v>1</v>
      </c>
      <c r="C176" s="98" t="s">
        <v>246</v>
      </c>
      <c r="D176" s="99" t="s">
        <v>209</v>
      </c>
      <c r="E176" s="133">
        <v>1662.2</v>
      </c>
      <c r="F176" s="134">
        <v>767.654</v>
      </c>
      <c r="G176" s="124"/>
      <c r="H176" s="35"/>
      <c r="I176" s="35"/>
      <c r="J176" s="43"/>
      <c r="K176" s="43"/>
      <c r="L176" s="81"/>
      <c r="M176" s="79"/>
      <c r="N176" s="33"/>
      <c r="O176" s="168"/>
    </row>
    <row r="177" spans="1:15" s="8" customFormat="1" ht="15.75" hidden="1" outlineLevel="1">
      <c r="A177" s="103"/>
      <c r="B177" s="132"/>
      <c r="C177" s="107" t="s">
        <v>8</v>
      </c>
      <c r="D177" s="99" t="s">
        <v>103</v>
      </c>
      <c r="E177" s="99">
        <v>129.47</v>
      </c>
      <c r="F177" s="104"/>
      <c r="G177" s="124"/>
      <c r="H177" s="35"/>
      <c r="I177" s="35"/>
      <c r="J177" s="39"/>
      <c r="K177" s="39"/>
      <c r="L177" s="76"/>
      <c r="M177" s="79"/>
      <c r="N177" s="33"/>
      <c r="O177" s="76"/>
    </row>
    <row r="178" spans="1:15" s="8" customFormat="1" ht="15.75" hidden="1" outlineLevel="1">
      <c r="A178" s="103"/>
      <c r="B178" s="132"/>
      <c r="C178" s="98" t="s">
        <v>9</v>
      </c>
      <c r="D178" s="99"/>
      <c r="E178" s="99"/>
      <c r="F178" s="104"/>
      <c r="G178" s="124"/>
      <c r="H178" s="35"/>
      <c r="I178" s="35"/>
      <c r="J178" s="39"/>
      <c r="K178" s="39"/>
      <c r="L178" s="76"/>
      <c r="M178" s="79"/>
      <c r="N178" s="33"/>
      <c r="O178" s="76"/>
    </row>
    <row r="179" spans="1:15" s="8" customFormat="1" ht="16.5" hidden="1" customHeight="1" outlineLevel="1">
      <c r="A179" s="103"/>
      <c r="B179" s="132"/>
      <c r="C179" s="107" t="s">
        <v>10</v>
      </c>
      <c r="D179" s="99" t="s">
        <v>104</v>
      </c>
      <c r="E179" s="99">
        <v>425</v>
      </c>
      <c r="F179" s="99"/>
      <c r="G179" s="124"/>
      <c r="H179" s="35"/>
      <c r="I179" s="35"/>
      <c r="J179" s="39"/>
      <c r="K179" s="39"/>
      <c r="L179" s="81"/>
      <c r="M179" s="79"/>
      <c r="N179" s="33"/>
      <c r="O179" s="76"/>
    </row>
    <row r="180" spans="1:15" s="8" customFormat="1" ht="15.75" hidden="1" outlineLevel="1">
      <c r="A180" s="103"/>
      <c r="B180" s="132"/>
      <c r="C180" s="107" t="s">
        <v>11</v>
      </c>
      <c r="D180" s="99"/>
      <c r="E180" s="99"/>
      <c r="F180" s="99"/>
      <c r="G180" s="124"/>
      <c r="H180" s="35"/>
      <c r="I180" s="35"/>
      <c r="J180" s="39"/>
      <c r="K180" s="39"/>
      <c r="L180" s="76"/>
      <c r="M180" s="79"/>
      <c r="N180" s="33"/>
      <c r="O180" s="76"/>
    </row>
    <row r="181" spans="1:15" s="8" customFormat="1" ht="15.75" hidden="1" outlineLevel="1">
      <c r="A181" s="103"/>
      <c r="B181" s="132"/>
      <c r="C181" s="107" t="s">
        <v>12</v>
      </c>
      <c r="D181" s="99" t="s">
        <v>104</v>
      </c>
      <c r="E181" s="99">
        <v>357</v>
      </c>
      <c r="F181" s="99"/>
      <c r="G181" s="124"/>
      <c r="H181" s="35"/>
      <c r="I181" s="35"/>
      <c r="J181" s="39"/>
      <c r="K181" s="39"/>
      <c r="L181" s="81"/>
      <c r="M181" s="79"/>
      <c r="N181" s="33"/>
      <c r="O181" s="76"/>
    </row>
    <row r="182" spans="1:15" s="8" customFormat="1" ht="15.75" hidden="1" outlineLevel="1">
      <c r="A182" s="103"/>
      <c r="B182" s="132"/>
      <c r="C182" s="107" t="s">
        <v>13</v>
      </c>
      <c r="D182" s="99" t="s">
        <v>104</v>
      </c>
      <c r="E182" s="99">
        <v>44</v>
      </c>
      <c r="F182" s="99"/>
      <c r="G182" s="124"/>
      <c r="H182" s="35"/>
      <c r="I182" s="35"/>
      <c r="J182" s="39"/>
      <c r="K182" s="39"/>
      <c r="L182" s="81"/>
      <c r="M182" s="79"/>
      <c r="N182" s="33"/>
      <c r="O182" s="76"/>
    </row>
    <row r="183" spans="1:15" s="8" customFormat="1" ht="15.75" hidden="1" outlineLevel="1">
      <c r="A183" s="103"/>
      <c r="B183" s="140" t="s">
        <v>1</v>
      </c>
      <c r="C183" s="98" t="s">
        <v>14</v>
      </c>
      <c r="D183" s="99" t="s">
        <v>104</v>
      </c>
      <c r="E183" s="99">
        <v>24</v>
      </c>
      <c r="F183" s="99"/>
      <c r="G183" s="124"/>
      <c r="H183" s="35"/>
      <c r="I183" s="35"/>
      <c r="J183" s="39"/>
      <c r="K183" s="39"/>
      <c r="L183" s="81"/>
      <c r="M183" s="79"/>
      <c r="N183" s="33"/>
      <c r="O183" s="76"/>
    </row>
    <row r="184" spans="1:15" s="8" customFormat="1" ht="18.75" hidden="1" customHeight="1" outlineLevel="1">
      <c r="A184" s="103"/>
      <c r="B184" s="140"/>
      <c r="C184" s="107" t="s">
        <v>10</v>
      </c>
      <c r="D184" s="99" t="s">
        <v>103</v>
      </c>
      <c r="E184" s="99">
        <v>100215</v>
      </c>
      <c r="F184" s="99"/>
      <c r="G184" s="124"/>
      <c r="H184" s="35"/>
      <c r="I184" s="35"/>
      <c r="J184" s="39"/>
      <c r="K184" s="39"/>
      <c r="L184" s="76"/>
      <c r="M184" s="79"/>
      <c r="N184" s="33"/>
      <c r="O184" s="76"/>
    </row>
    <row r="185" spans="1:15" s="8" customFormat="1" ht="15.75" hidden="1" outlineLevel="1">
      <c r="A185" s="103"/>
      <c r="B185" s="140"/>
      <c r="C185" s="107" t="s">
        <v>11</v>
      </c>
      <c r="D185" s="99"/>
      <c r="E185" s="99"/>
      <c r="F185" s="99"/>
      <c r="G185" s="124"/>
      <c r="H185" s="35"/>
      <c r="I185" s="35"/>
      <c r="J185" s="39"/>
      <c r="K185" s="39"/>
      <c r="L185" s="76"/>
      <c r="M185" s="79"/>
      <c r="N185" s="33"/>
      <c r="O185" s="76"/>
    </row>
    <row r="186" spans="1:15" s="8" customFormat="1" ht="15.75" hidden="1" outlineLevel="1">
      <c r="A186" s="103"/>
      <c r="B186" s="140"/>
      <c r="C186" s="139" t="s">
        <v>12</v>
      </c>
      <c r="D186" s="99" t="s">
        <v>103</v>
      </c>
      <c r="E186" s="128">
        <v>98068</v>
      </c>
      <c r="F186" s="128"/>
      <c r="G186" s="124"/>
      <c r="H186" s="35"/>
      <c r="I186" s="35"/>
      <c r="J186" s="39"/>
      <c r="K186" s="39"/>
      <c r="L186" s="81"/>
      <c r="M186" s="79"/>
      <c r="N186" s="33"/>
      <c r="O186" s="76"/>
    </row>
    <row r="187" spans="1:15" s="8" customFormat="1" ht="15.75" hidden="1" outlineLevel="1">
      <c r="A187" s="103"/>
      <c r="B187" s="140"/>
      <c r="C187" s="107" t="s">
        <v>13</v>
      </c>
      <c r="D187" s="99" t="s">
        <v>103</v>
      </c>
      <c r="E187" s="137">
        <v>88124</v>
      </c>
      <c r="F187" s="137"/>
      <c r="G187" s="124"/>
      <c r="H187" s="35"/>
      <c r="I187" s="35"/>
      <c r="J187" s="39"/>
      <c r="K187" s="39"/>
      <c r="L187" s="81"/>
      <c r="M187" s="79"/>
      <c r="N187" s="33"/>
      <c r="O187" s="76"/>
    </row>
    <row r="188" spans="1:15" s="8" customFormat="1" ht="15.75" hidden="1" outlineLevel="1">
      <c r="A188" s="103"/>
      <c r="B188" s="140"/>
      <c r="C188" s="142"/>
      <c r="D188" s="99" t="s">
        <v>103</v>
      </c>
      <c r="E188" s="128">
        <v>154323</v>
      </c>
      <c r="F188" s="128"/>
      <c r="G188" s="124"/>
      <c r="H188" s="35"/>
      <c r="I188" s="35"/>
      <c r="J188" s="39"/>
      <c r="K188" s="39"/>
      <c r="L188" s="81"/>
      <c r="M188" s="79"/>
      <c r="N188" s="33"/>
      <c r="O188" s="76"/>
    </row>
    <row r="189" spans="1:15" s="13" customFormat="1" collapsed="1">
      <c r="A189" s="144"/>
      <c r="B189" s="141"/>
      <c r="C189" s="91"/>
      <c r="D189" s="143"/>
      <c r="E189" s="143"/>
      <c r="F189" s="145"/>
      <c r="G189" s="145"/>
      <c r="H189" s="23"/>
      <c r="I189" s="23"/>
      <c r="J189" s="23"/>
      <c r="K189" s="23"/>
      <c r="M189" s="32"/>
      <c r="N189" s="32"/>
    </row>
    <row r="190" spans="1:15" s="13" customFormat="1">
      <c r="A190" s="22"/>
      <c r="B190" s="5"/>
      <c r="C190" s="17" t="s">
        <v>295</v>
      </c>
      <c r="D190" s="92"/>
      <c r="E190" s="92"/>
      <c r="F190" s="92" t="s">
        <v>248</v>
      </c>
      <c r="G190" s="23"/>
      <c r="H190" s="23"/>
      <c r="I190" s="23"/>
      <c r="J190" s="23"/>
      <c r="K190" s="23"/>
      <c r="M190" s="32"/>
      <c r="N190" s="32"/>
    </row>
    <row r="191" spans="1:15" s="13" customFormat="1">
      <c r="A191" s="22"/>
      <c r="B191" s="5"/>
      <c r="C191" s="17"/>
      <c r="D191" s="18"/>
      <c r="E191" s="18"/>
      <c r="F191" s="23"/>
      <c r="G191" s="23"/>
      <c r="H191" s="23"/>
      <c r="I191" s="23"/>
      <c r="J191" s="23"/>
      <c r="K191" s="23"/>
      <c r="M191" s="32"/>
      <c r="N191" s="32"/>
    </row>
    <row r="192" spans="1:15" s="13" customFormat="1">
      <c r="A192" s="22"/>
      <c r="B192" s="5"/>
      <c r="C192" s="17"/>
      <c r="D192" s="18"/>
      <c r="E192" s="18"/>
      <c r="F192" s="23"/>
      <c r="G192" s="23"/>
      <c r="H192" s="23"/>
      <c r="I192" s="23"/>
      <c r="J192" s="23"/>
      <c r="K192" s="23"/>
      <c r="M192" s="32"/>
      <c r="N192" s="32"/>
    </row>
    <row r="193" spans="1:14" s="13" customFormat="1">
      <c r="A193" s="22"/>
      <c r="B193" s="5"/>
      <c r="C193" s="17"/>
      <c r="D193" s="18"/>
      <c r="E193" s="18"/>
      <c r="F193" s="23"/>
      <c r="G193" s="23"/>
      <c r="H193" s="23"/>
      <c r="I193" s="23"/>
      <c r="J193" s="23"/>
      <c r="K193" s="23"/>
      <c r="M193" s="32"/>
      <c r="N193" s="32"/>
    </row>
    <row r="194" spans="1:14" s="13" customFormat="1">
      <c r="A194" s="22"/>
      <c r="B194" s="5"/>
      <c r="C194" s="17"/>
      <c r="D194" s="18"/>
      <c r="E194" s="18"/>
      <c r="F194" s="23"/>
      <c r="G194" s="23"/>
      <c r="H194" s="23"/>
      <c r="I194" s="23"/>
      <c r="J194" s="23"/>
      <c r="K194" s="23"/>
      <c r="M194" s="32"/>
      <c r="N194" s="32"/>
    </row>
    <row r="195" spans="1:14" s="13" customFormat="1">
      <c r="A195" s="22"/>
      <c r="B195" s="5"/>
      <c r="C195" s="17"/>
      <c r="D195" s="18"/>
      <c r="E195" s="18"/>
      <c r="F195" s="23"/>
      <c r="G195" s="23"/>
      <c r="H195" s="23"/>
      <c r="I195" s="23"/>
      <c r="J195" s="23"/>
      <c r="K195" s="23"/>
      <c r="M195" s="32"/>
      <c r="N195" s="32"/>
    </row>
    <row r="196" spans="1:14" s="13" customFormat="1">
      <c r="A196" s="22"/>
      <c r="B196" s="5"/>
      <c r="C196" s="17"/>
      <c r="D196" s="18"/>
      <c r="E196" s="18"/>
      <c r="F196" s="23"/>
      <c r="G196" s="23"/>
      <c r="H196" s="23"/>
      <c r="I196" s="23"/>
      <c r="J196" s="23"/>
      <c r="K196" s="23"/>
      <c r="M196" s="32"/>
      <c r="N196" s="32"/>
    </row>
    <row r="197" spans="1:14" s="13" customFormat="1">
      <c r="A197" s="22"/>
      <c r="B197" s="5"/>
      <c r="C197" s="17"/>
      <c r="D197" s="18"/>
      <c r="E197" s="18"/>
      <c r="F197" s="23"/>
      <c r="G197" s="23"/>
      <c r="H197" s="23"/>
      <c r="I197" s="23"/>
      <c r="J197" s="23"/>
      <c r="K197" s="23"/>
      <c r="M197" s="32"/>
      <c r="N197" s="32"/>
    </row>
    <row r="198" spans="1:14" s="13" customFormat="1">
      <c r="A198" s="22"/>
      <c r="B198" s="5"/>
      <c r="C198" s="17"/>
      <c r="D198" s="18"/>
      <c r="E198" s="18"/>
      <c r="F198" s="23"/>
      <c r="G198" s="23"/>
      <c r="H198" s="23"/>
      <c r="I198" s="23"/>
      <c r="J198" s="23"/>
      <c r="K198" s="23"/>
      <c r="M198" s="32"/>
      <c r="N198" s="32"/>
    </row>
    <row r="199" spans="1:14" s="13" customFormat="1">
      <c r="A199" s="22"/>
      <c r="B199" s="5"/>
      <c r="C199" s="17"/>
      <c r="D199" s="18"/>
      <c r="E199" s="18"/>
      <c r="F199" s="23"/>
      <c r="G199" s="23"/>
      <c r="H199" s="23"/>
      <c r="I199" s="23"/>
      <c r="J199" s="23"/>
      <c r="K199" s="23"/>
      <c r="M199" s="32"/>
      <c r="N199" s="32"/>
    </row>
    <row r="200" spans="1:14" s="13" customFormat="1">
      <c r="A200" s="22"/>
      <c r="B200" s="5"/>
      <c r="C200" s="17"/>
      <c r="D200" s="18"/>
      <c r="E200" s="18"/>
      <c r="F200" s="23"/>
      <c r="G200" s="23"/>
      <c r="H200" s="23"/>
      <c r="I200" s="23"/>
      <c r="J200" s="23"/>
      <c r="K200" s="23"/>
      <c r="M200" s="32"/>
      <c r="N200" s="32"/>
    </row>
    <row r="201" spans="1:14" s="13" customFormat="1">
      <c r="A201" s="22"/>
      <c r="B201" s="5"/>
      <c r="C201" s="17"/>
      <c r="D201" s="18"/>
      <c r="E201" s="18"/>
      <c r="F201" s="23"/>
      <c r="G201" s="23"/>
      <c r="H201" s="23"/>
      <c r="I201" s="23"/>
      <c r="J201" s="23"/>
      <c r="K201" s="23"/>
      <c r="M201" s="32"/>
      <c r="N201" s="32"/>
    </row>
    <row r="202" spans="1:14" s="13" customFormat="1">
      <c r="A202" s="22"/>
      <c r="B202" s="5"/>
      <c r="C202" s="17"/>
      <c r="D202" s="18"/>
      <c r="E202" s="18"/>
      <c r="F202" s="23"/>
      <c r="G202" s="23"/>
      <c r="H202" s="23"/>
      <c r="I202" s="23"/>
      <c r="J202" s="23"/>
      <c r="K202" s="23"/>
      <c r="M202" s="32"/>
      <c r="N202" s="32"/>
    </row>
    <row r="203" spans="1:14" s="13" customFormat="1">
      <c r="A203" s="22"/>
      <c r="B203" s="5"/>
      <c r="C203" s="17"/>
      <c r="D203" s="18"/>
      <c r="E203" s="18"/>
      <c r="F203" s="23"/>
      <c r="G203" s="23"/>
      <c r="H203" s="23"/>
      <c r="I203" s="23"/>
      <c r="J203" s="23"/>
      <c r="K203" s="23"/>
      <c r="M203" s="32"/>
      <c r="N203" s="32"/>
    </row>
    <row r="204" spans="1:14" s="13" customFormat="1">
      <c r="A204" s="22"/>
      <c r="B204" s="5"/>
      <c r="C204" s="17"/>
      <c r="D204" s="18"/>
      <c r="E204" s="18"/>
      <c r="F204" s="23"/>
      <c r="G204" s="23"/>
      <c r="H204" s="23"/>
      <c r="I204" s="23"/>
      <c r="J204" s="23"/>
      <c r="K204" s="23"/>
      <c r="M204" s="32"/>
      <c r="N204" s="32"/>
    </row>
    <row r="205" spans="1:14" s="13" customFormat="1">
      <c r="A205" s="22"/>
      <c r="B205" s="5"/>
      <c r="C205" s="17"/>
      <c r="D205" s="18"/>
      <c r="E205" s="18"/>
      <c r="F205" s="23"/>
      <c r="G205" s="23"/>
      <c r="H205" s="23"/>
      <c r="I205" s="23"/>
      <c r="J205" s="23"/>
      <c r="K205" s="23"/>
      <c r="M205" s="32"/>
      <c r="N205" s="32"/>
    </row>
    <row r="206" spans="1:14" s="13" customFormat="1">
      <c r="A206" s="22"/>
      <c r="B206" s="5"/>
      <c r="C206" s="17"/>
      <c r="D206" s="18"/>
      <c r="E206" s="18"/>
      <c r="F206" s="23"/>
      <c r="G206" s="23"/>
      <c r="H206" s="23"/>
      <c r="I206" s="23"/>
      <c r="J206" s="23"/>
      <c r="K206" s="23"/>
      <c r="M206" s="32"/>
      <c r="N206" s="32"/>
    </row>
    <row r="207" spans="1:14" s="13" customFormat="1">
      <c r="A207" s="22"/>
      <c r="B207" s="5"/>
      <c r="C207" s="17"/>
      <c r="D207" s="18"/>
      <c r="E207" s="18"/>
      <c r="F207" s="23"/>
      <c r="G207" s="23"/>
      <c r="H207" s="23"/>
      <c r="I207" s="23"/>
      <c r="J207" s="23"/>
      <c r="K207" s="23"/>
      <c r="M207" s="32"/>
      <c r="N207" s="32"/>
    </row>
    <row r="208" spans="1:14" s="13" customFormat="1">
      <c r="A208" s="22"/>
      <c r="B208" s="5"/>
      <c r="C208" s="17"/>
      <c r="D208" s="18"/>
      <c r="E208" s="18"/>
      <c r="F208" s="23"/>
      <c r="G208" s="23"/>
      <c r="H208" s="23"/>
      <c r="I208" s="23"/>
      <c r="J208" s="23"/>
      <c r="K208" s="23"/>
      <c r="M208" s="32"/>
      <c r="N208" s="32"/>
    </row>
    <row r="209" spans="1:14" s="13" customFormat="1">
      <c r="A209" s="22"/>
      <c r="B209" s="5"/>
      <c r="C209" s="17"/>
      <c r="D209" s="18"/>
      <c r="E209" s="18"/>
      <c r="F209" s="23"/>
      <c r="G209" s="23"/>
      <c r="H209" s="23"/>
      <c r="I209" s="23"/>
      <c r="J209" s="23"/>
      <c r="K209" s="23"/>
      <c r="M209" s="32"/>
      <c r="N209" s="32"/>
    </row>
    <row r="210" spans="1:14" s="13" customFormat="1">
      <c r="A210" s="22"/>
      <c r="B210" s="5"/>
      <c r="C210" s="17"/>
      <c r="D210" s="18"/>
      <c r="E210" s="18"/>
      <c r="F210" s="23"/>
      <c r="G210" s="23"/>
      <c r="H210" s="23"/>
      <c r="I210" s="23"/>
      <c r="J210" s="23"/>
      <c r="K210" s="23"/>
      <c r="M210" s="32"/>
      <c r="N210" s="32"/>
    </row>
    <row r="211" spans="1:14" s="13" customFormat="1">
      <c r="A211" s="22"/>
      <c r="B211" s="5"/>
      <c r="C211" s="17"/>
      <c r="D211" s="18"/>
      <c r="E211" s="18"/>
      <c r="F211" s="23"/>
      <c r="G211" s="23"/>
      <c r="H211" s="23"/>
      <c r="I211" s="23"/>
      <c r="J211" s="23"/>
      <c r="K211" s="23"/>
    </row>
    <row r="212" spans="1:14" s="13" customFormat="1">
      <c r="A212" s="22"/>
      <c r="B212" s="5"/>
      <c r="C212" s="17"/>
      <c r="D212" s="18"/>
      <c r="E212" s="18"/>
      <c r="F212" s="23"/>
      <c r="G212" s="23"/>
      <c r="H212" s="23"/>
      <c r="I212" s="23"/>
      <c r="J212" s="23"/>
      <c r="K212" s="23"/>
    </row>
    <row r="213" spans="1:14" s="13" customFormat="1">
      <c r="A213" s="22"/>
      <c r="B213" s="5"/>
      <c r="C213" s="17"/>
      <c r="D213" s="18"/>
      <c r="E213" s="18"/>
      <c r="F213" s="23"/>
      <c r="G213" s="23"/>
      <c r="H213" s="23"/>
      <c r="I213" s="23"/>
      <c r="J213" s="23"/>
      <c r="K213" s="23"/>
    </row>
    <row r="214" spans="1:14" s="13" customFormat="1">
      <c r="A214" s="22"/>
      <c r="B214" s="5"/>
      <c r="C214" s="17"/>
      <c r="D214" s="18"/>
      <c r="E214" s="18"/>
      <c r="F214" s="23"/>
      <c r="G214" s="23"/>
      <c r="H214" s="23"/>
      <c r="I214" s="23"/>
      <c r="J214" s="23"/>
      <c r="K214" s="23"/>
    </row>
    <row r="215" spans="1:14" s="13" customFormat="1">
      <c r="A215" s="22"/>
      <c r="B215" s="5"/>
      <c r="C215" s="17"/>
      <c r="D215" s="18"/>
      <c r="E215" s="18"/>
      <c r="F215" s="23"/>
      <c r="G215" s="23"/>
      <c r="H215" s="23"/>
      <c r="I215" s="23"/>
      <c r="J215" s="23"/>
      <c r="K215" s="23"/>
    </row>
    <row r="216" spans="1:14" s="13" customFormat="1">
      <c r="A216" s="22"/>
      <c r="B216" s="5"/>
      <c r="C216" s="17"/>
      <c r="D216" s="18"/>
      <c r="E216" s="18"/>
      <c r="F216" s="23"/>
      <c r="G216" s="23"/>
      <c r="H216" s="23"/>
      <c r="I216" s="23"/>
      <c r="J216" s="23"/>
      <c r="K216" s="23"/>
    </row>
    <row r="217" spans="1:14" s="13" customFormat="1">
      <c r="A217" s="22"/>
      <c r="B217" s="5"/>
      <c r="C217" s="17"/>
      <c r="D217" s="18"/>
      <c r="E217" s="18"/>
      <c r="F217" s="23"/>
      <c r="G217" s="23"/>
      <c r="H217" s="23"/>
      <c r="I217" s="23"/>
      <c r="J217" s="23"/>
      <c r="K217" s="23"/>
    </row>
    <row r="218" spans="1:14" s="13" customFormat="1">
      <c r="A218" s="22"/>
      <c r="B218" s="5"/>
      <c r="C218" s="17"/>
      <c r="D218" s="18"/>
      <c r="E218" s="18"/>
      <c r="F218" s="23"/>
      <c r="G218" s="23"/>
      <c r="H218" s="23"/>
      <c r="I218" s="23"/>
      <c r="J218" s="23"/>
      <c r="K218" s="23"/>
    </row>
    <row r="219" spans="1:14" s="13" customFormat="1">
      <c r="A219" s="22"/>
      <c r="B219" s="5"/>
      <c r="C219" s="17"/>
      <c r="D219" s="18"/>
      <c r="E219" s="18"/>
      <c r="F219" s="23"/>
      <c r="G219" s="23"/>
      <c r="H219" s="23"/>
      <c r="I219" s="23"/>
      <c r="J219" s="23"/>
      <c r="K219" s="23"/>
    </row>
    <row r="220" spans="1:14" s="13" customFormat="1">
      <c r="A220" s="22"/>
      <c r="B220" s="5"/>
      <c r="C220" s="17"/>
      <c r="D220" s="18"/>
      <c r="E220" s="18"/>
      <c r="F220" s="23"/>
      <c r="G220" s="23"/>
      <c r="H220" s="23"/>
      <c r="I220" s="23"/>
      <c r="J220" s="23"/>
      <c r="K220" s="23"/>
    </row>
    <row r="221" spans="1:14" s="13" customFormat="1">
      <c r="A221" s="22"/>
      <c r="B221" s="5"/>
      <c r="C221" s="17"/>
      <c r="D221" s="18"/>
      <c r="E221" s="18"/>
      <c r="F221" s="23"/>
      <c r="G221" s="23"/>
      <c r="H221" s="23"/>
      <c r="I221" s="23"/>
      <c r="J221" s="23"/>
      <c r="K221" s="23"/>
    </row>
    <row r="222" spans="1:14" s="13" customFormat="1">
      <c r="A222" s="22"/>
      <c r="B222" s="5"/>
      <c r="C222" s="17"/>
      <c r="D222" s="18"/>
      <c r="E222" s="18"/>
      <c r="F222" s="23"/>
      <c r="G222" s="23"/>
      <c r="H222" s="23"/>
      <c r="I222" s="23"/>
      <c r="J222" s="23"/>
      <c r="K222" s="23"/>
    </row>
    <row r="223" spans="1:14" s="13" customFormat="1">
      <c r="A223" s="22"/>
      <c r="B223" s="5"/>
      <c r="C223" s="17"/>
      <c r="D223" s="18"/>
      <c r="E223" s="18"/>
      <c r="F223" s="23"/>
      <c r="G223" s="23"/>
      <c r="H223" s="23"/>
      <c r="I223" s="23"/>
      <c r="J223" s="23"/>
      <c r="K223" s="23"/>
    </row>
    <row r="224" spans="1:14" s="13" customFormat="1">
      <c r="A224" s="22"/>
      <c r="B224" s="5"/>
      <c r="C224" s="17"/>
      <c r="D224" s="18"/>
      <c r="E224" s="18"/>
      <c r="F224" s="23"/>
      <c r="G224" s="23"/>
      <c r="H224" s="23"/>
      <c r="I224" s="23"/>
      <c r="J224" s="23"/>
      <c r="K224" s="23"/>
    </row>
    <row r="225" spans="1:11" s="13" customFormat="1">
      <c r="A225" s="22"/>
      <c r="B225" s="5"/>
      <c r="C225" s="17"/>
      <c r="D225" s="18"/>
      <c r="E225" s="18"/>
      <c r="F225" s="23"/>
      <c r="G225" s="23"/>
      <c r="H225" s="23"/>
      <c r="I225" s="23"/>
      <c r="J225" s="23"/>
      <c r="K225" s="23"/>
    </row>
    <row r="226" spans="1:11" s="13" customFormat="1">
      <c r="A226" s="22"/>
      <c r="B226" s="5"/>
      <c r="C226" s="17"/>
      <c r="D226" s="18"/>
      <c r="E226" s="18"/>
      <c r="F226" s="23"/>
      <c r="G226" s="23"/>
      <c r="H226" s="23"/>
      <c r="I226" s="23"/>
      <c r="J226" s="23"/>
      <c r="K226" s="23"/>
    </row>
    <row r="227" spans="1:11" s="13" customFormat="1">
      <c r="A227" s="22"/>
      <c r="B227" s="5"/>
      <c r="C227" s="17"/>
      <c r="D227" s="18"/>
      <c r="E227" s="18"/>
      <c r="F227" s="23"/>
      <c r="G227" s="23"/>
      <c r="H227" s="23"/>
      <c r="I227" s="23"/>
      <c r="J227" s="23"/>
      <c r="K227" s="23"/>
    </row>
    <row r="228" spans="1:11" s="13" customFormat="1">
      <c r="A228" s="22"/>
      <c r="B228" s="5"/>
      <c r="C228" s="17"/>
      <c r="D228" s="18"/>
      <c r="E228" s="18"/>
      <c r="F228" s="23"/>
      <c r="G228" s="23"/>
      <c r="H228" s="23"/>
      <c r="I228" s="23"/>
      <c r="J228" s="23"/>
      <c r="K228" s="23"/>
    </row>
    <row r="229" spans="1:11" s="13" customFormat="1">
      <c r="A229" s="22"/>
      <c r="B229" s="5"/>
      <c r="C229" s="17"/>
      <c r="D229" s="18"/>
      <c r="E229" s="18"/>
      <c r="F229" s="23"/>
      <c r="G229" s="23"/>
      <c r="H229" s="23"/>
      <c r="I229" s="23"/>
      <c r="J229" s="23"/>
      <c r="K229" s="23"/>
    </row>
    <row r="230" spans="1:11" s="13" customFormat="1">
      <c r="A230" s="22"/>
      <c r="B230" s="5"/>
      <c r="C230" s="17"/>
      <c r="D230" s="18"/>
      <c r="E230" s="18"/>
      <c r="F230" s="23"/>
      <c r="G230" s="23"/>
      <c r="H230" s="23"/>
      <c r="I230" s="23"/>
      <c r="J230" s="23"/>
      <c r="K230" s="23"/>
    </row>
    <row r="231" spans="1:11" s="13" customFormat="1">
      <c r="A231" s="22"/>
      <c r="B231" s="5"/>
      <c r="C231" s="17"/>
      <c r="D231" s="18"/>
      <c r="E231" s="18"/>
      <c r="F231" s="23"/>
      <c r="G231" s="23"/>
      <c r="H231" s="23"/>
      <c r="I231" s="23"/>
      <c r="J231" s="23"/>
      <c r="K231" s="23"/>
    </row>
    <row r="232" spans="1:11" s="13" customFormat="1">
      <c r="A232" s="22"/>
      <c r="B232" s="5"/>
      <c r="C232" s="17"/>
      <c r="D232" s="18"/>
      <c r="E232" s="18"/>
      <c r="F232" s="23"/>
      <c r="G232" s="23"/>
      <c r="H232" s="23"/>
      <c r="I232" s="23"/>
      <c r="J232" s="23"/>
      <c r="K232" s="23"/>
    </row>
    <row r="233" spans="1:11" s="13" customFormat="1">
      <c r="A233" s="22"/>
      <c r="B233" s="5"/>
      <c r="C233" s="17"/>
      <c r="D233" s="18"/>
      <c r="E233" s="18"/>
      <c r="F233" s="23"/>
      <c r="G233" s="23"/>
      <c r="H233" s="23"/>
      <c r="I233" s="23"/>
      <c r="J233" s="23"/>
      <c r="K233" s="23"/>
    </row>
    <row r="234" spans="1:11" s="13" customFormat="1">
      <c r="A234" s="22"/>
      <c r="B234" s="5"/>
      <c r="C234" s="17"/>
      <c r="D234" s="18"/>
      <c r="E234" s="18"/>
      <c r="F234" s="23"/>
      <c r="G234" s="23"/>
      <c r="H234" s="23"/>
      <c r="I234" s="23"/>
      <c r="J234" s="23"/>
      <c r="K234" s="23"/>
    </row>
    <row r="235" spans="1:11" s="13" customFormat="1">
      <c r="A235" s="22"/>
      <c r="B235" s="5"/>
      <c r="C235" s="17"/>
      <c r="D235" s="18"/>
      <c r="E235" s="18"/>
      <c r="F235" s="23"/>
      <c r="G235" s="23"/>
      <c r="H235" s="23"/>
      <c r="I235" s="23"/>
      <c r="J235" s="23"/>
      <c r="K235" s="23"/>
    </row>
    <row r="236" spans="1:11" s="13" customFormat="1">
      <c r="A236" s="22"/>
      <c r="B236" s="5"/>
      <c r="C236" s="17"/>
      <c r="D236" s="18"/>
      <c r="E236" s="18"/>
      <c r="F236" s="23"/>
      <c r="G236" s="23"/>
      <c r="H236" s="23"/>
      <c r="I236" s="23"/>
      <c r="J236" s="23"/>
      <c r="K236" s="23"/>
    </row>
    <row r="237" spans="1:11" s="13" customFormat="1">
      <c r="A237" s="22"/>
      <c r="B237" s="5"/>
      <c r="C237" s="17"/>
      <c r="D237" s="18"/>
      <c r="E237" s="18"/>
      <c r="F237" s="23"/>
      <c r="G237" s="23"/>
      <c r="H237" s="23"/>
      <c r="I237" s="23"/>
      <c r="J237" s="23"/>
      <c r="K237" s="23"/>
    </row>
    <row r="238" spans="1:11" s="13" customFormat="1">
      <c r="A238" s="22"/>
      <c r="B238" s="5"/>
      <c r="C238" s="17"/>
      <c r="D238" s="18"/>
      <c r="E238" s="18"/>
      <c r="F238" s="23"/>
      <c r="G238" s="23"/>
      <c r="H238" s="23"/>
      <c r="I238" s="23"/>
      <c r="J238" s="23"/>
      <c r="K238" s="23"/>
    </row>
    <row r="239" spans="1:11" s="13" customFormat="1">
      <c r="A239" s="22"/>
      <c r="B239" s="5"/>
      <c r="C239" s="17"/>
      <c r="D239" s="18"/>
      <c r="E239" s="18"/>
      <c r="F239" s="23"/>
      <c r="G239" s="23"/>
      <c r="H239" s="23"/>
      <c r="I239" s="23"/>
      <c r="J239" s="23"/>
      <c r="K239" s="23"/>
    </row>
    <row r="240" spans="1:11" s="13" customFormat="1">
      <c r="A240" s="22"/>
      <c r="B240" s="5"/>
      <c r="C240" s="17"/>
      <c r="D240" s="18"/>
      <c r="E240" s="18"/>
      <c r="F240" s="23"/>
      <c r="G240" s="23"/>
      <c r="H240" s="23"/>
      <c r="I240" s="23"/>
      <c r="J240" s="23"/>
      <c r="K240" s="23"/>
    </row>
    <row r="241" spans="1:11" s="13" customFormat="1">
      <c r="A241" s="22"/>
      <c r="B241" s="5"/>
      <c r="C241" s="17"/>
      <c r="D241" s="18"/>
      <c r="E241" s="18"/>
      <c r="F241" s="23"/>
      <c r="G241" s="23"/>
      <c r="H241" s="23"/>
      <c r="I241" s="23"/>
      <c r="J241" s="23"/>
      <c r="K241" s="23"/>
    </row>
    <row r="242" spans="1:11" s="13" customFormat="1">
      <c r="A242" s="22"/>
      <c r="B242" s="5"/>
      <c r="C242" s="17"/>
      <c r="D242" s="18"/>
      <c r="E242" s="18"/>
      <c r="F242" s="23"/>
      <c r="G242" s="23"/>
      <c r="H242" s="23"/>
      <c r="I242" s="23"/>
      <c r="J242" s="23"/>
      <c r="K242" s="23"/>
    </row>
    <row r="243" spans="1:11" s="13" customFormat="1">
      <c r="A243" s="22"/>
      <c r="B243" s="5"/>
      <c r="C243" s="17"/>
      <c r="D243" s="18"/>
      <c r="E243" s="18"/>
      <c r="F243" s="23"/>
      <c r="G243" s="23"/>
      <c r="H243" s="23"/>
      <c r="I243" s="23"/>
      <c r="J243" s="23"/>
      <c r="K243" s="23"/>
    </row>
    <row r="244" spans="1:11" s="13" customFormat="1">
      <c r="A244" s="22"/>
      <c r="B244" s="5"/>
      <c r="C244" s="17"/>
      <c r="D244" s="18"/>
      <c r="E244" s="18"/>
      <c r="F244" s="23"/>
      <c r="G244" s="23"/>
      <c r="H244" s="23"/>
      <c r="I244" s="23"/>
      <c r="J244" s="23"/>
      <c r="K244" s="23"/>
    </row>
    <row r="245" spans="1:11" s="13" customFormat="1">
      <c r="A245" s="22"/>
      <c r="B245" s="5"/>
      <c r="C245" s="17"/>
      <c r="D245" s="18"/>
      <c r="E245" s="18"/>
      <c r="F245" s="23"/>
      <c r="G245" s="23"/>
      <c r="H245" s="23"/>
      <c r="I245" s="23"/>
      <c r="J245" s="23"/>
      <c r="K245" s="23"/>
    </row>
    <row r="246" spans="1:11" s="13" customFormat="1">
      <c r="A246" s="22"/>
      <c r="B246" s="5"/>
      <c r="C246" s="17"/>
      <c r="D246" s="18"/>
      <c r="E246" s="18"/>
      <c r="F246" s="23"/>
      <c r="G246" s="23"/>
      <c r="H246" s="23"/>
      <c r="I246" s="23"/>
      <c r="J246" s="23"/>
      <c r="K246" s="23"/>
    </row>
    <row r="247" spans="1:11" s="13" customFormat="1">
      <c r="A247" s="22"/>
      <c r="B247" s="5"/>
      <c r="C247" s="17"/>
      <c r="D247" s="18"/>
      <c r="E247" s="18"/>
      <c r="F247" s="23"/>
      <c r="G247" s="23"/>
      <c r="H247" s="23"/>
      <c r="I247" s="23"/>
      <c r="J247" s="23"/>
      <c r="K247" s="23"/>
    </row>
    <row r="248" spans="1:11" s="13" customFormat="1">
      <c r="A248" s="22"/>
      <c r="B248" s="5"/>
      <c r="C248" s="17"/>
      <c r="D248" s="18"/>
      <c r="E248" s="18"/>
      <c r="F248" s="23"/>
      <c r="G248" s="23"/>
      <c r="H248" s="23"/>
      <c r="I248" s="23"/>
      <c r="J248" s="23"/>
      <c r="K248" s="23"/>
    </row>
    <row r="249" spans="1:11" s="13" customFormat="1">
      <c r="A249" s="22"/>
      <c r="B249" s="5"/>
      <c r="C249" s="17"/>
      <c r="D249" s="18"/>
      <c r="E249" s="18"/>
      <c r="F249" s="23"/>
      <c r="G249" s="23"/>
      <c r="H249" s="23"/>
      <c r="I249" s="23"/>
      <c r="J249" s="23"/>
      <c r="K249" s="23"/>
    </row>
    <row r="250" spans="1:11" s="13" customFormat="1">
      <c r="A250" s="22"/>
      <c r="B250" s="5"/>
      <c r="C250" s="17"/>
      <c r="D250" s="18"/>
      <c r="E250" s="18"/>
      <c r="F250" s="23"/>
      <c r="G250" s="23"/>
      <c r="H250" s="23"/>
      <c r="I250" s="23"/>
      <c r="J250" s="23"/>
      <c r="K250" s="23"/>
    </row>
    <row r="251" spans="1:11" s="13" customFormat="1">
      <c r="A251" s="22"/>
      <c r="B251" s="5"/>
      <c r="C251" s="17"/>
      <c r="D251" s="18"/>
      <c r="E251" s="18"/>
      <c r="F251" s="23"/>
      <c r="G251" s="23"/>
      <c r="H251" s="23"/>
      <c r="I251" s="23"/>
      <c r="J251" s="23"/>
      <c r="K251" s="23"/>
    </row>
    <row r="252" spans="1:11" s="13" customFormat="1">
      <c r="A252" s="22"/>
      <c r="B252" s="5"/>
      <c r="C252" s="17"/>
      <c r="D252" s="18"/>
      <c r="E252" s="18"/>
      <c r="F252" s="23"/>
      <c r="G252" s="23"/>
      <c r="H252" s="23"/>
      <c r="I252" s="23"/>
      <c r="J252" s="23"/>
      <c r="K252" s="23"/>
    </row>
    <row r="253" spans="1:11" s="13" customFormat="1">
      <c r="A253" s="22"/>
      <c r="B253" s="5"/>
      <c r="C253" s="17"/>
      <c r="D253" s="18"/>
      <c r="E253" s="18"/>
      <c r="F253" s="23"/>
      <c r="G253" s="23"/>
      <c r="H253" s="23"/>
      <c r="I253" s="23"/>
      <c r="J253" s="23"/>
      <c r="K253" s="23"/>
    </row>
    <row r="254" spans="1:11" s="13" customFormat="1">
      <c r="A254" s="22"/>
      <c r="B254" s="5"/>
      <c r="C254" s="17"/>
      <c r="D254" s="18"/>
      <c r="E254" s="18"/>
      <c r="F254" s="23"/>
      <c r="G254" s="23"/>
      <c r="H254" s="23"/>
      <c r="I254" s="23"/>
      <c r="J254" s="23"/>
      <c r="K254" s="23"/>
    </row>
    <row r="255" spans="1:11" s="13" customFormat="1">
      <c r="A255" s="22"/>
      <c r="B255" s="5"/>
      <c r="C255" s="17"/>
      <c r="D255" s="18"/>
      <c r="E255" s="18"/>
      <c r="F255" s="23"/>
      <c r="G255" s="23"/>
      <c r="H255" s="23"/>
      <c r="I255" s="23"/>
      <c r="J255" s="23"/>
      <c r="K255" s="23"/>
    </row>
    <row r="256" spans="1:11" s="13" customFormat="1">
      <c r="A256" s="22"/>
      <c r="B256" s="5"/>
      <c r="C256" s="17"/>
      <c r="D256" s="18"/>
      <c r="E256" s="18"/>
      <c r="F256" s="23"/>
      <c r="G256" s="23"/>
      <c r="H256" s="23"/>
      <c r="I256" s="23"/>
      <c r="J256" s="23"/>
      <c r="K256" s="23"/>
    </row>
    <row r="257" spans="1:11" s="13" customFormat="1">
      <c r="A257" s="22"/>
      <c r="B257" s="5"/>
      <c r="C257" s="17"/>
      <c r="D257" s="18"/>
      <c r="E257" s="18"/>
      <c r="F257" s="23"/>
      <c r="G257" s="23"/>
      <c r="H257" s="23"/>
      <c r="I257" s="23"/>
      <c r="J257" s="23"/>
      <c r="K257" s="23"/>
    </row>
    <row r="258" spans="1:11" s="13" customFormat="1">
      <c r="A258" s="22"/>
      <c r="B258" s="5"/>
      <c r="C258" s="17"/>
      <c r="D258" s="18"/>
      <c r="E258" s="18"/>
      <c r="F258" s="23"/>
      <c r="G258" s="23"/>
      <c r="H258" s="23"/>
      <c r="I258" s="23"/>
      <c r="J258" s="23"/>
      <c r="K258" s="23"/>
    </row>
    <row r="259" spans="1:11" s="13" customFormat="1">
      <c r="A259" s="22"/>
      <c r="B259" s="5"/>
      <c r="C259" s="17"/>
      <c r="D259" s="18"/>
      <c r="E259" s="18"/>
      <c r="F259" s="23"/>
      <c r="G259" s="23"/>
      <c r="H259" s="23"/>
      <c r="I259" s="23"/>
      <c r="J259" s="23"/>
      <c r="K259" s="23"/>
    </row>
    <row r="260" spans="1:11" s="13" customFormat="1">
      <c r="A260" s="22"/>
      <c r="B260" s="5"/>
      <c r="C260" s="17"/>
      <c r="D260" s="18"/>
      <c r="E260" s="18"/>
      <c r="F260" s="23"/>
      <c r="G260" s="23"/>
      <c r="H260" s="23"/>
      <c r="I260" s="23"/>
      <c r="J260" s="23"/>
      <c r="K260" s="23"/>
    </row>
    <row r="261" spans="1:11" s="13" customFormat="1">
      <c r="A261" s="22"/>
      <c r="B261" s="5"/>
      <c r="C261" s="17"/>
      <c r="D261" s="18"/>
      <c r="E261" s="18"/>
      <c r="F261" s="23"/>
      <c r="G261" s="23"/>
      <c r="H261" s="23"/>
      <c r="I261" s="23"/>
      <c r="J261" s="23"/>
      <c r="K261" s="23"/>
    </row>
    <row r="262" spans="1:11" s="13" customFormat="1">
      <c r="A262" s="22"/>
      <c r="B262" s="5"/>
      <c r="C262" s="17"/>
      <c r="D262" s="18"/>
      <c r="E262" s="18"/>
      <c r="F262" s="23"/>
      <c r="G262" s="23"/>
      <c r="H262" s="23"/>
      <c r="I262" s="23"/>
      <c r="J262" s="23"/>
      <c r="K262" s="23"/>
    </row>
    <row r="263" spans="1:11" s="13" customFormat="1">
      <c r="A263" s="22"/>
      <c r="B263" s="5"/>
      <c r="C263" s="17"/>
      <c r="D263" s="18"/>
      <c r="E263" s="18"/>
      <c r="F263" s="23"/>
      <c r="G263" s="23"/>
      <c r="H263" s="23"/>
      <c r="I263" s="23"/>
      <c r="J263" s="23"/>
      <c r="K263" s="23"/>
    </row>
    <row r="264" spans="1:11" s="13" customFormat="1">
      <c r="A264" s="22"/>
      <c r="B264" s="5"/>
      <c r="C264" s="17"/>
      <c r="D264" s="18"/>
      <c r="E264" s="18"/>
      <c r="F264" s="23"/>
      <c r="G264" s="23"/>
      <c r="H264" s="23"/>
      <c r="I264" s="23"/>
      <c r="J264" s="23"/>
      <c r="K264" s="23"/>
    </row>
    <row r="265" spans="1:11" s="13" customFormat="1">
      <c r="A265" s="22"/>
      <c r="B265" s="5"/>
      <c r="C265" s="17"/>
      <c r="D265" s="18"/>
      <c r="E265" s="18"/>
      <c r="F265" s="23"/>
      <c r="G265" s="23"/>
      <c r="H265" s="23"/>
      <c r="I265" s="23"/>
      <c r="J265" s="23"/>
      <c r="K265" s="23"/>
    </row>
    <row r="266" spans="1:11" s="13" customFormat="1">
      <c r="A266" s="22"/>
      <c r="B266" s="5"/>
      <c r="C266" s="17"/>
      <c r="D266" s="18"/>
      <c r="E266" s="18"/>
      <c r="F266" s="23"/>
      <c r="G266" s="23"/>
      <c r="H266" s="23"/>
      <c r="I266" s="23"/>
      <c r="J266" s="23"/>
      <c r="K266" s="23"/>
    </row>
    <row r="267" spans="1:11" s="13" customFormat="1">
      <c r="A267" s="22"/>
      <c r="B267" s="5"/>
      <c r="C267" s="17"/>
      <c r="D267" s="18"/>
      <c r="E267" s="18"/>
      <c r="F267" s="23"/>
      <c r="G267" s="23"/>
      <c r="H267" s="23"/>
      <c r="I267" s="23"/>
      <c r="J267" s="23"/>
      <c r="K267" s="23"/>
    </row>
    <row r="268" spans="1:11" s="13" customFormat="1">
      <c r="A268" s="22"/>
      <c r="B268" s="5"/>
      <c r="C268" s="17"/>
      <c r="D268" s="18"/>
      <c r="E268" s="18"/>
      <c r="F268" s="23"/>
      <c r="G268" s="23"/>
      <c r="H268" s="23"/>
      <c r="I268" s="23"/>
      <c r="J268" s="23"/>
      <c r="K268" s="23"/>
    </row>
    <row r="269" spans="1:11" s="13" customFormat="1">
      <c r="A269" s="22"/>
      <c r="B269" s="5"/>
      <c r="C269" s="17"/>
      <c r="D269" s="18"/>
      <c r="E269" s="18"/>
      <c r="F269" s="23"/>
      <c r="G269" s="23"/>
      <c r="H269" s="23"/>
      <c r="I269" s="23"/>
      <c r="J269" s="23"/>
      <c r="K269" s="23"/>
    </row>
    <row r="270" spans="1:11" s="13" customFormat="1">
      <c r="A270" s="22"/>
      <c r="B270" s="5"/>
      <c r="C270" s="17"/>
      <c r="D270" s="18"/>
      <c r="E270" s="18"/>
      <c r="F270" s="23"/>
      <c r="G270" s="23"/>
      <c r="H270" s="23"/>
      <c r="I270" s="23"/>
      <c r="J270" s="23"/>
      <c r="K270" s="23"/>
    </row>
    <row r="271" spans="1:11" s="13" customFormat="1">
      <c r="A271" s="22"/>
      <c r="B271" s="5"/>
      <c r="C271" s="17"/>
      <c r="D271" s="18"/>
      <c r="E271" s="18"/>
      <c r="F271" s="23"/>
      <c r="G271" s="23"/>
      <c r="H271" s="23"/>
      <c r="I271" s="23"/>
      <c r="J271" s="23"/>
      <c r="K271" s="23"/>
    </row>
    <row r="272" spans="1:11" s="13" customFormat="1">
      <c r="A272" s="22"/>
      <c r="B272" s="5"/>
      <c r="C272" s="17"/>
      <c r="D272" s="18"/>
      <c r="E272" s="18"/>
      <c r="F272" s="23"/>
      <c r="G272" s="23"/>
      <c r="H272" s="23"/>
      <c r="I272" s="23"/>
      <c r="J272" s="23"/>
      <c r="K272" s="23"/>
    </row>
    <row r="273" spans="1:11" s="13" customFormat="1">
      <c r="A273" s="22"/>
      <c r="B273" s="5"/>
      <c r="C273" s="17"/>
      <c r="D273" s="18"/>
      <c r="E273" s="18"/>
      <c r="F273" s="23"/>
      <c r="G273" s="23"/>
      <c r="H273" s="23"/>
      <c r="I273" s="23"/>
      <c r="J273" s="23"/>
      <c r="K273" s="23"/>
    </row>
    <row r="274" spans="1:11" s="13" customFormat="1">
      <c r="A274" s="22"/>
      <c r="B274" s="5"/>
      <c r="C274" s="17"/>
      <c r="D274" s="18"/>
      <c r="E274" s="18"/>
      <c r="F274" s="23"/>
      <c r="G274" s="23"/>
      <c r="H274" s="23"/>
      <c r="I274" s="23"/>
      <c r="J274" s="23"/>
      <c r="K274" s="23"/>
    </row>
    <row r="275" spans="1:11" s="13" customFormat="1">
      <c r="A275" s="22"/>
      <c r="B275" s="5"/>
      <c r="C275" s="17"/>
      <c r="D275" s="18"/>
      <c r="E275" s="18"/>
      <c r="F275" s="23"/>
      <c r="G275" s="23"/>
      <c r="H275" s="23"/>
      <c r="I275" s="23"/>
      <c r="J275" s="23"/>
      <c r="K275" s="23"/>
    </row>
    <row r="276" spans="1:11" s="13" customFormat="1">
      <c r="A276" s="22"/>
      <c r="B276" s="5"/>
      <c r="C276" s="17"/>
      <c r="D276" s="18"/>
      <c r="E276" s="18"/>
      <c r="F276" s="23"/>
      <c r="G276" s="23"/>
      <c r="H276" s="23"/>
      <c r="I276" s="23"/>
      <c r="J276" s="23"/>
      <c r="K276" s="23"/>
    </row>
    <row r="277" spans="1:11" s="13" customFormat="1">
      <c r="A277" s="22"/>
      <c r="B277" s="5"/>
      <c r="C277" s="17"/>
      <c r="D277" s="18"/>
      <c r="E277" s="18"/>
      <c r="F277" s="23"/>
      <c r="G277" s="23"/>
      <c r="H277" s="23"/>
      <c r="I277" s="23"/>
      <c r="J277" s="23"/>
      <c r="K277" s="23"/>
    </row>
    <row r="278" spans="1:11" s="13" customFormat="1">
      <c r="A278" s="22"/>
      <c r="B278" s="5"/>
      <c r="C278" s="17"/>
      <c r="D278" s="18"/>
      <c r="E278" s="18"/>
      <c r="F278" s="23"/>
      <c r="G278" s="23"/>
      <c r="H278" s="23"/>
      <c r="I278" s="23"/>
      <c r="J278" s="23"/>
      <c r="K278" s="23"/>
    </row>
    <row r="279" spans="1:11" s="13" customFormat="1">
      <c r="A279" s="22"/>
      <c r="B279" s="5"/>
      <c r="C279" s="17"/>
      <c r="D279" s="18"/>
      <c r="E279" s="18"/>
      <c r="F279" s="23"/>
      <c r="G279" s="23"/>
      <c r="H279" s="23"/>
      <c r="I279" s="23"/>
      <c r="J279" s="23"/>
      <c r="K279" s="23"/>
    </row>
    <row r="280" spans="1:11" s="13" customFormat="1">
      <c r="A280" s="22"/>
      <c r="B280" s="5"/>
      <c r="C280" s="17"/>
      <c r="D280" s="18"/>
      <c r="E280" s="18"/>
      <c r="F280" s="23"/>
      <c r="G280" s="23"/>
      <c r="H280" s="23"/>
      <c r="I280" s="23"/>
      <c r="J280" s="23"/>
      <c r="K280" s="23"/>
    </row>
    <row r="281" spans="1:11" s="13" customFormat="1">
      <c r="A281" s="22"/>
      <c r="B281" s="5"/>
      <c r="C281" s="17"/>
      <c r="D281" s="18"/>
      <c r="E281" s="18"/>
      <c r="F281" s="23"/>
      <c r="G281" s="23"/>
      <c r="H281" s="23"/>
      <c r="I281" s="23"/>
      <c r="J281" s="23"/>
      <c r="K281" s="23"/>
    </row>
    <row r="282" spans="1:11" s="13" customFormat="1">
      <c r="A282" s="22"/>
      <c r="B282" s="5"/>
      <c r="C282" s="17"/>
      <c r="D282" s="18"/>
      <c r="E282" s="18"/>
      <c r="F282" s="23"/>
      <c r="G282" s="23"/>
      <c r="H282" s="23"/>
      <c r="I282" s="23"/>
      <c r="J282" s="23"/>
      <c r="K282" s="23"/>
    </row>
    <row r="283" spans="1:11" s="13" customFormat="1">
      <c r="A283" s="22"/>
      <c r="B283" s="5"/>
      <c r="C283" s="17"/>
      <c r="D283" s="18"/>
      <c r="E283" s="18"/>
      <c r="F283" s="23"/>
      <c r="G283" s="23"/>
      <c r="H283" s="23"/>
      <c r="I283" s="23"/>
      <c r="J283" s="23"/>
      <c r="K283" s="23"/>
    </row>
    <row r="284" spans="1:11" s="13" customFormat="1">
      <c r="A284" s="22"/>
      <c r="B284" s="5"/>
      <c r="C284" s="17"/>
      <c r="D284" s="18"/>
      <c r="E284" s="18"/>
      <c r="F284" s="23"/>
      <c r="G284" s="23"/>
      <c r="H284" s="23"/>
      <c r="I284" s="23"/>
      <c r="J284" s="23"/>
      <c r="K284" s="23"/>
    </row>
    <row r="285" spans="1:11" s="13" customFormat="1">
      <c r="A285" s="22"/>
      <c r="B285" s="5"/>
      <c r="C285" s="17"/>
      <c r="D285" s="18"/>
      <c r="E285" s="18"/>
      <c r="F285" s="23"/>
      <c r="G285" s="23"/>
      <c r="H285" s="23"/>
      <c r="I285" s="23"/>
      <c r="J285" s="23"/>
      <c r="K285" s="23"/>
    </row>
    <row r="286" spans="1:11" s="13" customFormat="1">
      <c r="A286" s="22"/>
      <c r="B286" s="5"/>
      <c r="C286" s="17"/>
      <c r="D286" s="18"/>
      <c r="E286" s="18"/>
      <c r="F286" s="23"/>
      <c r="G286" s="23"/>
      <c r="H286" s="23"/>
      <c r="I286" s="23"/>
      <c r="J286" s="23"/>
      <c r="K286" s="23"/>
    </row>
    <row r="287" spans="1:11" s="13" customFormat="1">
      <c r="A287" s="22"/>
      <c r="B287" s="5"/>
      <c r="C287" s="17"/>
      <c r="D287" s="18"/>
      <c r="E287" s="18"/>
      <c r="F287" s="23"/>
      <c r="G287" s="23"/>
      <c r="H287" s="23"/>
      <c r="I287" s="23"/>
      <c r="J287" s="23"/>
      <c r="K287" s="23"/>
    </row>
    <row r="288" spans="1:11" s="13" customFormat="1">
      <c r="A288" s="22"/>
      <c r="B288" s="5"/>
      <c r="C288" s="17"/>
      <c r="D288" s="18"/>
      <c r="E288" s="18"/>
      <c r="F288" s="23"/>
      <c r="G288" s="23"/>
      <c r="H288" s="23"/>
      <c r="I288" s="23"/>
      <c r="J288" s="23"/>
      <c r="K288" s="23"/>
    </row>
    <row r="289" spans="1:11" s="13" customFormat="1">
      <c r="A289" s="22"/>
      <c r="B289" s="5"/>
      <c r="C289" s="17"/>
      <c r="D289" s="18"/>
      <c r="E289" s="18"/>
      <c r="F289" s="23"/>
      <c r="G289" s="23"/>
      <c r="H289" s="23"/>
      <c r="I289" s="23"/>
      <c r="J289" s="23"/>
      <c r="K289" s="23"/>
    </row>
    <row r="290" spans="1:11" s="13" customFormat="1">
      <c r="A290" s="22"/>
      <c r="B290" s="5"/>
      <c r="C290" s="17"/>
      <c r="D290" s="18"/>
      <c r="E290" s="18"/>
      <c r="F290" s="23"/>
      <c r="G290" s="23"/>
      <c r="H290" s="23"/>
      <c r="I290" s="23"/>
      <c r="J290" s="23"/>
      <c r="K290" s="23"/>
    </row>
    <row r="291" spans="1:11" s="13" customFormat="1">
      <c r="A291" s="22"/>
      <c r="B291" s="5"/>
      <c r="C291" s="17"/>
      <c r="D291" s="18"/>
      <c r="E291" s="18"/>
      <c r="F291" s="23"/>
      <c r="G291" s="23"/>
      <c r="H291" s="23"/>
      <c r="I291" s="23"/>
      <c r="J291" s="23"/>
      <c r="K291" s="23"/>
    </row>
    <row r="292" spans="1:11" s="13" customFormat="1">
      <c r="A292" s="22"/>
      <c r="B292" s="5"/>
      <c r="C292" s="17"/>
      <c r="D292" s="18"/>
      <c r="E292" s="18"/>
      <c r="F292" s="23"/>
      <c r="G292" s="23"/>
      <c r="H292" s="23"/>
      <c r="I292" s="23"/>
      <c r="J292" s="23"/>
      <c r="K292" s="23"/>
    </row>
    <row r="293" spans="1:11" s="13" customFormat="1">
      <c r="A293" s="22"/>
      <c r="B293" s="5"/>
      <c r="C293" s="17"/>
      <c r="D293" s="18"/>
      <c r="E293" s="18"/>
      <c r="F293" s="23"/>
      <c r="G293" s="23"/>
      <c r="H293" s="23"/>
      <c r="I293" s="23"/>
      <c r="J293" s="23"/>
      <c r="K293" s="23"/>
    </row>
    <row r="294" spans="1:11" s="13" customFormat="1">
      <c r="A294" s="22"/>
      <c r="B294" s="5"/>
      <c r="C294" s="17"/>
      <c r="D294" s="18"/>
      <c r="E294" s="18"/>
      <c r="F294" s="23"/>
      <c r="G294" s="23"/>
      <c r="H294" s="23"/>
      <c r="I294" s="23"/>
      <c r="J294" s="23"/>
      <c r="K294" s="23"/>
    </row>
    <row r="295" spans="1:11" s="13" customFormat="1">
      <c r="A295" s="22"/>
      <c r="B295" s="5"/>
      <c r="C295" s="17"/>
      <c r="D295" s="18"/>
      <c r="E295" s="18"/>
      <c r="F295" s="23"/>
      <c r="G295" s="23"/>
      <c r="H295" s="23"/>
      <c r="I295" s="23"/>
      <c r="J295" s="23"/>
      <c r="K295" s="23"/>
    </row>
    <row r="296" spans="1:11" s="13" customFormat="1">
      <c r="A296" s="22"/>
      <c r="B296" s="5"/>
      <c r="C296" s="17"/>
      <c r="D296" s="18"/>
      <c r="E296" s="18"/>
      <c r="F296" s="23"/>
      <c r="G296" s="23"/>
      <c r="H296" s="23"/>
      <c r="I296" s="23"/>
      <c r="J296" s="23"/>
      <c r="K296" s="23"/>
    </row>
    <row r="297" spans="1:11" s="13" customFormat="1">
      <c r="A297" s="22"/>
      <c r="B297" s="5"/>
      <c r="C297" s="17"/>
      <c r="D297" s="18"/>
      <c r="E297" s="18"/>
      <c r="F297" s="23"/>
      <c r="G297" s="23"/>
      <c r="H297" s="23"/>
      <c r="I297" s="23"/>
      <c r="J297" s="23"/>
      <c r="K297" s="23"/>
    </row>
    <row r="298" spans="1:11" s="13" customFormat="1">
      <c r="A298" s="22"/>
      <c r="B298" s="5"/>
      <c r="C298" s="17"/>
      <c r="D298" s="18"/>
      <c r="E298" s="18"/>
      <c r="F298" s="23"/>
      <c r="G298" s="23"/>
      <c r="H298" s="23"/>
      <c r="I298" s="23"/>
      <c r="J298" s="23"/>
      <c r="K298" s="23"/>
    </row>
    <row r="299" spans="1:11" s="13" customFormat="1">
      <c r="A299" s="22"/>
      <c r="B299" s="5"/>
      <c r="C299" s="17"/>
      <c r="D299" s="18"/>
      <c r="E299" s="18"/>
      <c r="F299" s="23"/>
      <c r="G299" s="23"/>
      <c r="H299" s="23"/>
      <c r="I299" s="23"/>
      <c r="J299" s="23"/>
      <c r="K299" s="23"/>
    </row>
    <row r="300" spans="1:11" s="13" customFormat="1">
      <c r="A300" s="22"/>
      <c r="B300" s="5"/>
      <c r="C300" s="17"/>
      <c r="D300" s="18"/>
      <c r="E300" s="18"/>
      <c r="F300" s="23"/>
      <c r="G300" s="23"/>
      <c r="H300" s="23"/>
      <c r="I300" s="23"/>
      <c r="J300" s="23"/>
      <c r="K300" s="23"/>
    </row>
    <row r="301" spans="1:11" s="13" customFormat="1">
      <c r="A301" s="22"/>
      <c r="B301" s="5"/>
      <c r="C301" s="16"/>
      <c r="D301" s="18"/>
      <c r="E301" s="18"/>
      <c r="F301" s="23"/>
      <c r="G301" s="23"/>
      <c r="H301" s="23"/>
      <c r="I301" s="23"/>
      <c r="J301" s="23"/>
      <c r="K301" s="23"/>
    </row>
  </sheetData>
  <mergeCells count="10">
    <mergeCell ref="C10:G10"/>
    <mergeCell ref="C11:O11"/>
    <mergeCell ref="B1:D1"/>
    <mergeCell ref="B2:D2"/>
    <mergeCell ref="C5:F5"/>
    <mergeCell ref="M5:N5"/>
    <mergeCell ref="C9:D9"/>
    <mergeCell ref="C6:E6"/>
    <mergeCell ref="C7:E7"/>
    <mergeCell ref="C8:E8"/>
  </mergeCells>
  <pageMargins left="0.59055118110236227" right="0" top="0" bottom="0" header="0" footer="0"/>
  <pageSetup paperSize="9" scale="9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Вода</vt:lpstr>
      <vt:lpstr>отвод</vt:lpstr>
      <vt:lpstr>Вода!Заголовки_для_печати</vt:lpstr>
      <vt:lpstr>отвод!Заголовки_для_печати</vt:lpstr>
      <vt:lpstr>Вода!Область_печати</vt:lpstr>
      <vt:lpstr>отвод!Область_печати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Переводчик</cp:lastModifiedBy>
  <cp:lastPrinted>2022-07-25T11:46:30Z</cp:lastPrinted>
  <dcterms:created xsi:type="dcterms:W3CDTF">2019-02-27T08:58:56Z</dcterms:created>
  <dcterms:modified xsi:type="dcterms:W3CDTF">2022-08-01T04:18:48Z</dcterms:modified>
</cp:coreProperties>
</file>