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\Desktop\Публичные слушания\1 полугодие 2024 г\"/>
    </mc:Choice>
  </mc:AlternateContent>
  <bookViews>
    <workbookView xWindow="480" yWindow="1050" windowWidth="14880" windowHeight="6570" tabRatio="598" activeTab="1"/>
  </bookViews>
  <sheets>
    <sheet name="Вода" sheetId="50" r:id="rId1"/>
    <sheet name="стоки" sheetId="52" r:id="rId2"/>
  </sheets>
  <definedNames>
    <definedName name="_xlnm.Print_Titles" localSheetId="0">Вода!$1:$2</definedName>
    <definedName name="_xlnm.Print_Titles" localSheetId="1">стоки!$1:$2</definedName>
    <definedName name="_xlnm.Print_Area" localSheetId="0">Вода!$A$2:$J$185</definedName>
    <definedName name="_xlnm.Print_Area" localSheetId="1">стоки!$C$1:$I$178</definedName>
  </definedNames>
  <calcPr calcId="162913"/>
</workbook>
</file>

<file path=xl/calcChain.xml><?xml version="1.0" encoding="utf-8"?>
<calcChain xmlns="http://schemas.openxmlformats.org/spreadsheetml/2006/main">
  <c r="G158" i="50" l="1"/>
  <c r="H25" i="50" l="1"/>
  <c r="G85" i="52" l="1"/>
  <c r="G21" i="52"/>
  <c r="G76" i="50" l="1"/>
  <c r="G64" i="50"/>
  <c r="G23" i="50"/>
  <c r="H41" i="50"/>
  <c r="H40" i="50"/>
  <c r="H38" i="50"/>
  <c r="H37" i="50"/>
  <c r="F162" i="50" l="1"/>
  <c r="F13" i="50"/>
  <c r="F64" i="50"/>
  <c r="F86" i="50"/>
  <c r="F66" i="50" l="1"/>
  <c r="F23" i="50"/>
  <c r="G25" i="50"/>
  <c r="F25" i="50"/>
  <c r="F21" i="52"/>
  <c r="F23" i="52"/>
  <c r="G23" i="52"/>
  <c r="G157" i="52" l="1"/>
  <c r="F157" i="52"/>
  <c r="G162" i="50"/>
  <c r="G14" i="52" l="1"/>
  <c r="F14" i="52"/>
  <c r="H33" i="52"/>
  <c r="H24" i="52"/>
  <c r="G97" i="52" l="1"/>
  <c r="G87" i="50"/>
  <c r="G72" i="52"/>
  <c r="G60" i="52" s="1"/>
  <c r="F72" i="52"/>
  <c r="G111" i="50" l="1"/>
  <c r="G106" i="52"/>
  <c r="G83" i="52"/>
  <c r="F76" i="50"/>
  <c r="G66" i="50"/>
  <c r="F106" i="52" l="1"/>
  <c r="F111" i="50" l="1"/>
  <c r="F97" i="52" l="1"/>
  <c r="G31" i="52" l="1"/>
  <c r="G33" i="50"/>
  <c r="G101" i="50" l="1"/>
  <c r="G86" i="50" s="1"/>
  <c r="H46" i="50" l="1"/>
  <c r="H47" i="50"/>
  <c r="H45" i="50"/>
  <c r="H42" i="50"/>
  <c r="H35" i="50"/>
  <c r="H36" i="50"/>
  <c r="H34" i="50"/>
  <c r="H30" i="50"/>
  <c r="H31" i="50"/>
  <c r="H32" i="50"/>
  <c r="H34" i="52"/>
  <c r="H32" i="52"/>
  <c r="H29" i="52"/>
  <c r="H30" i="52"/>
  <c r="H28" i="52"/>
  <c r="F62" i="52" l="1"/>
  <c r="F60" i="52" s="1"/>
  <c r="F14" i="50" l="1"/>
  <c r="G82" i="52" l="1"/>
  <c r="F101" i="50" l="1"/>
  <c r="G13" i="52"/>
  <c r="G14" i="50"/>
  <c r="G13" i="50" s="1"/>
  <c r="G157" i="50" s="1"/>
  <c r="G152" i="52" l="1"/>
  <c r="G153" i="52" s="1"/>
  <c r="H141" i="50" l="1"/>
  <c r="H140" i="50"/>
  <c r="H138" i="50"/>
  <c r="H132" i="50"/>
  <c r="H130" i="50"/>
  <c r="H126" i="50"/>
  <c r="H125" i="50"/>
  <c r="H122" i="50"/>
  <c r="H112" i="50"/>
  <c r="H110" i="50"/>
  <c r="H109" i="50"/>
  <c r="H108" i="50"/>
  <c r="H105" i="50"/>
  <c r="H102" i="50"/>
  <c r="H100" i="50"/>
  <c r="H99" i="50"/>
  <c r="H97" i="50"/>
  <c r="H90" i="50"/>
  <c r="H91" i="50"/>
  <c r="H92" i="50"/>
  <c r="H88" i="50"/>
  <c r="H85" i="50"/>
  <c r="H84" i="50"/>
  <c r="H74" i="50"/>
  <c r="H75" i="50"/>
  <c r="H73" i="50"/>
  <c r="H67" i="50"/>
  <c r="H68" i="50"/>
  <c r="H69" i="50"/>
  <c r="H65" i="50"/>
  <c r="H27" i="50"/>
  <c r="H28" i="50"/>
  <c r="H26" i="50"/>
  <c r="H24" i="50"/>
  <c r="H17" i="50"/>
  <c r="H18" i="50"/>
  <c r="H19" i="50"/>
  <c r="H20" i="50"/>
  <c r="H21" i="50"/>
  <c r="H22" i="50"/>
  <c r="H136" i="52" l="1"/>
  <c r="H135" i="52"/>
  <c r="H133" i="52"/>
  <c r="H127" i="52"/>
  <c r="H125" i="52"/>
  <c r="H121" i="52"/>
  <c r="H120" i="52"/>
  <c r="H117" i="52"/>
  <c r="H107" i="52"/>
  <c r="H105" i="52"/>
  <c r="H104" i="52"/>
  <c r="H101" i="52"/>
  <c r="H98" i="52"/>
  <c r="H96" i="52"/>
  <c r="H95" i="52"/>
  <c r="H93" i="52"/>
  <c r="H86" i="52"/>
  <c r="H87" i="52"/>
  <c r="H88" i="52"/>
  <c r="H84" i="52"/>
  <c r="H81" i="52"/>
  <c r="H80" i="52"/>
  <c r="H74" i="52"/>
  <c r="H73" i="52"/>
  <c r="H70" i="52"/>
  <c r="H71" i="52"/>
  <c r="H69" i="52"/>
  <c r="H62" i="52"/>
  <c r="H63" i="52"/>
  <c r="H64" i="52"/>
  <c r="H65" i="52"/>
  <c r="H61" i="52"/>
  <c r="H43" i="52"/>
  <c r="H40" i="52"/>
  <c r="H26" i="52"/>
  <c r="H25" i="52"/>
  <c r="H22" i="52"/>
  <c r="H17" i="52"/>
  <c r="H18" i="52"/>
  <c r="H19" i="52"/>
  <c r="H20" i="52"/>
  <c r="F85" i="52" l="1"/>
  <c r="F83" i="52" s="1"/>
  <c r="F82" i="52" s="1"/>
  <c r="H15" i="52"/>
  <c r="H44" i="52"/>
  <c r="H137" i="52"/>
  <c r="H85" i="52" l="1"/>
  <c r="F31" i="52"/>
  <c r="F13" i="52" s="1"/>
  <c r="F152" i="52" l="1"/>
  <c r="F89" i="50"/>
  <c r="F87" i="50" s="1"/>
  <c r="H78" i="50"/>
  <c r="H77" i="50"/>
  <c r="H15" i="50"/>
  <c r="H89" i="50" l="1"/>
  <c r="F33" i="50" l="1"/>
  <c r="F157" i="50" l="1"/>
  <c r="H142" i="50"/>
</calcChain>
</file>

<file path=xl/sharedStrings.xml><?xml version="1.0" encoding="utf-8"?>
<sst xmlns="http://schemas.openxmlformats.org/spreadsheetml/2006/main" count="1022" uniqueCount="337">
  <si>
    <t>Услуги связи</t>
  </si>
  <si>
    <t>Услуги почты</t>
  </si>
  <si>
    <t xml:space="preserve"> </t>
  </si>
  <si>
    <t>Налог на имущество</t>
  </si>
  <si>
    <t>Расходы по экологии</t>
  </si>
  <si>
    <t>Штрафы, пени в бюджет</t>
  </si>
  <si>
    <t>Заработная плата</t>
  </si>
  <si>
    <t>Отчисления ОСМС</t>
  </si>
  <si>
    <t>Социальный налог</t>
  </si>
  <si>
    <t>Сырьё и материалы</t>
  </si>
  <si>
    <t>Горюче-смазочные материалы</t>
  </si>
  <si>
    <t xml:space="preserve">Электроэнергия </t>
  </si>
  <si>
    <t>Заработная плата производст персонала</t>
  </si>
  <si>
    <t>Обязательные отчисления в ПФ по вредным условиям труда</t>
  </si>
  <si>
    <t>Амортизация</t>
  </si>
  <si>
    <t>Ремонт, не приводящий к увеличению стоимости основных средств</t>
  </si>
  <si>
    <t>Транспортные услуги</t>
  </si>
  <si>
    <t>Техн обслуживание газового оборудования</t>
  </si>
  <si>
    <t>Химический анализ</t>
  </si>
  <si>
    <t>Прочие затраты, всего в т.ч.</t>
  </si>
  <si>
    <t>Канцелярские товары</t>
  </si>
  <si>
    <t>Тех.обслуживание ККА</t>
  </si>
  <si>
    <t>Налог на транспортные средства</t>
  </si>
  <si>
    <t>Прочие затраты, всего</t>
  </si>
  <si>
    <t>Подписка, объявления, услуги почты</t>
  </si>
  <si>
    <t xml:space="preserve">Услуги банка </t>
  </si>
  <si>
    <t>Энергоаудит</t>
  </si>
  <si>
    <t>Теплоэнергия (отопление ЖТЭ)</t>
  </si>
  <si>
    <t>Поверка приборов, услуги ремонта</t>
  </si>
  <si>
    <t>Вода техническая покупная</t>
  </si>
  <si>
    <t>Затраты Экологического Кодекса</t>
  </si>
  <si>
    <t>Налог на добычу полезных ископаемых (НДПИ)</t>
  </si>
  <si>
    <t>Среднесписочная численность персонала</t>
  </si>
  <si>
    <t>в том числе:</t>
  </si>
  <si>
    <t>производственного персонала</t>
  </si>
  <si>
    <t>персонала сбыта</t>
  </si>
  <si>
    <t>административного персонала</t>
  </si>
  <si>
    <t>Среднемесячная заработная плата, всего</t>
  </si>
  <si>
    <t>Нормативные технические потери, тыс.м3</t>
  </si>
  <si>
    <t xml:space="preserve">Среднеотпускной тариф </t>
  </si>
  <si>
    <t>Топливо (газ сетевой)</t>
  </si>
  <si>
    <t>Налоги и др. платежи, всего  в т.ч.</t>
  </si>
  <si>
    <t>Социальные  отчисления</t>
  </si>
  <si>
    <t xml:space="preserve">Обяз. страхование ГПО владельцев объектов, деятельность которых связана с опасностью причинения вреда третьим лицам </t>
  </si>
  <si>
    <t>Обяз. страхование работников от несчастных случаев при исполнении им трудовых обязанностей</t>
  </si>
  <si>
    <t>расход на проезд</t>
  </si>
  <si>
    <t>расходы на наем жилого помещения</t>
  </si>
  <si>
    <t xml:space="preserve">Страхование транспорта и ГПО </t>
  </si>
  <si>
    <t>суточные в пределах РК</t>
  </si>
  <si>
    <t>Абонентская плата за телефон</t>
  </si>
  <si>
    <t xml:space="preserve">Страхование обяз. Экологическое </t>
  </si>
  <si>
    <t>Химические реагенты и реактивы:</t>
  </si>
  <si>
    <t>РАСХОДЫ ПЕРИОДА, (АУП) всего в т.ч.</t>
  </si>
  <si>
    <t>РАСХОДЫ ПО СБЫТУ, (АДО) всего  в т.ч.</t>
  </si>
  <si>
    <t>Инкассация</t>
  </si>
  <si>
    <t>Услуги банка, инкассация:</t>
  </si>
  <si>
    <t>Амортизация немат. активов</t>
  </si>
  <si>
    <t>Износ основных средств</t>
  </si>
  <si>
    <t xml:space="preserve">Вывоз мусора </t>
  </si>
  <si>
    <t>Интернет</t>
  </si>
  <si>
    <t>Использование доступа к порталу гос.закупок</t>
  </si>
  <si>
    <t>Подписка на период. печать</t>
  </si>
  <si>
    <t>Услуги связи:</t>
  </si>
  <si>
    <t>Амортизация (износ осн.средств)</t>
  </si>
  <si>
    <t>Командировочные затраты:</t>
  </si>
  <si>
    <t>Междугородние переговоры</t>
  </si>
  <si>
    <t>суточные в пределах РК не ид. на вычет</t>
  </si>
  <si>
    <t>расход на проезд не ид.на вычет</t>
  </si>
  <si>
    <t>суточные за пределами РК</t>
  </si>
  <si>
    <t>Землеустроительные работы</t>
  </si>
  <si>
    <t>Заработная плата адм.персонала</t>
  </si>
  <si>
    <t>Плата за эмиссию в окружающую среду</t>
  </si>
  <si>
    <t>Охрана окружающей среды:</t>
  </si>
  <si>
    <t xml:space="preserve">Подготовка (Обучение) кадров </t>
  </si>
  <si>
    <t>Соц. налог, соц. отч. и ОСМС:</t>
  </si>
  <si>
    <t>Нотариальные услуги</t>
  </si>
  <si>
    <t>1.1.</t>
  </si>
  <si>
    <t>1.2.</t>
  </si>
  <si>
    <t>1.3.</t>
  </si>
  <si>
    <t>1.4.</t>
  </si>
  <si>
    <t>1.5.</t>
  </si>
  <si>
    <t>1.6.</t>
  </si>
  <si>
    <t>1.7.</t>
  </si>
  <si>
    <t>2.3.</t>
  </si>
  <si>
    <t>I</t>
  </si>
  <si>
    <t>II</t>
  </si>
  <si>
    <t>III</t>
  </si>
  <si>
    <t>2.1.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</si>
  <si>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</si>
  <si>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</si>
  <si>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</si>
  <si>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</si>
  <si>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</si>
  <si>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</si>
  <si>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</si>
  <si>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</si>
  <si>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</si>
  <si>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</si>
  <si>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</si>
  <si>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</si>
  <si>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</si>
  <si>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</si>
  <si>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>6.8.</t>
  </si>
  <si>
    <t>6.8.1.</t>
  </si>
  <si>
    <t>6.8.2.</t>
  </si>
  <si>
    <t>6.8.3.</t>
  </si>
  <si>
    <t>6.8.4.</t>
  </si>
  <si>
    <t>7.1.</t>
  </si>
  <si>
    <t>7.2.</t>
  </si>
  <si>
    <t>7.3.</t>
  </si>
  <si>
    <t>7.4.</t>
  </si>
  <si>
    <t>7.5.</t>
  </si>
  <si>
    <t>7.6.</t>
  </si>
  <si>
    <t>7.7.</t>
  </si>
  <si>
    <t>Расходы на оплату труда производственного персонала, всего в т.ч.</t>
  </si>
  <si>
    <t>Прочие затраты основного производства, всего  в том числе:</t>
  </si>
  <si>
    <t>7.8.</t>
  </si>
  <si>
    <t>7.8.1.</t>
  </si>
  <si>
    <t>7.8.2.</t>
  </si>
  <si>
    <t>7.8.3.</t>
  </si>
  <si>
    <t>7.8.5.</t>
  </si>
  <si>
    <t>7.8.8.</t>
  </si>
  <si>
    <t>7.9.</t>
  </si>
  <si>
    <t>7.9.1.</t>
  </si>
  <si>
    <t>7.9.2.</t>
  </si>
  <si>
    <t>7.9.3.</t>
  </si>
  <si>
    <t>7.9.4.</t>
  </si>
  <si>
    <t>7.9.5.</t>
  </si>
  <si>
    <t>7.9.6.</t>
  </si>
  <si>
    <t>7.9.7.</t>
  </si>
  <si>
    <t>7.9.8.</t>
  </si>
  <si>
    <t>7.9.9.</t>
  </si>
  <si>
    <t>7.9.10.</t>
  </si>
  <si>
    <t>7.9.12.</t>
  </si>
  <si>
    <t>7.9.13.</t>
  </si>
  <si>
    <t>Наименование показателей</t>
  </si>
  <si>
    <t>Ед. изм.</t>
  </si>
  <si>
    <t>тыс. тг.</t>
  </si>
  <si>
    <t>тыс. м3</t>
  </si>
  <si>
    <t>%</t>
  </si>
  <si>
    <t>тенге</t>
  </si>
  <si>
    <t>чел</t>
  </si>
  <si>
    <t>Программное обеспечение (Тристар)</t>
  </si>
  <si>
    <t>Плата за польз. зем. участками</t>
  </si>
  <si>
    <t>Эксплуатационные расходы</t>
  </si>
  <si>
    <t>Абон. плата за услуги ОФД</t>
  </si>
  <si>
    <t xml:space="preserve">Техн осмотр, сборы и платежи </t>
  </si>
  <si>
    <t>Охрана труда и ТБ:</t>
  </si>
  <si>
    <t>Охрана труда</t>
  </si>
  <si>
    <t>Дез.работы</t>
  </si>
  <si>
    <t>расх. на наем жил.помещ. не ид на вычет</t>
  </si>
  <si>
    <t>Техн. обслуживание видеонаблюдения</t>
  </si>
  <si>
    <t>Услуги мониторинга за АТС</t>
  </si>
  <si>
    <t>Расходы на объявление</t>
  </si>
  <si>
    <t>Услуги сотовой связи</t>
  </si>
  <si>
    <t xml:space="preserve">Услуги сотовой связи </t>
  </si>
  <si>
    <t>Услуги охраны</t>
  </si>
  <si>
    <t>Расходы по приему платежей    БЭР</t>
  </si>
  <si>
    <t>Услуги по распечатке и дост. счетов БЭР</t>
  </si>
  <si>
    <t>без сч-фактур Почт, комисс. сборы банка</t>
  </si>
  <si>
    <t>Услуги банка</t>
  </si>
  <si>
    <t xml:space="preserve">Аккредитация </t>
  </si>
  <si>
    <t>Материальные затраты, всего в т.ч.</t>
  </si>
  <si>
    <t>ЗАТРАТЫ НА ПРОИЗВОДСТВО ТОВАРОВ И УСЛУГ, всего в т.ч.</t>
  </si>
  <si>
    <t>Расх. Зарплаты в т.ч.</t>
  </si>
  <si>
    <t>Консультационные услуги</t>
  </si>
  <si>
    <t>Население</t>
  </si>
  <si>
    <t>Сливная станция Интернет</t>
  </si>
  <si>
    <t>Земельно-кадастровые работы</t>
  </si>
  <si>
    <t>Тех. Обследование водопровода</t>
  </si>
  <si>
    <t>Аудиторские (конс.услуги)</t>
  </si>
  <si>
    <t>Полиграфические услуги</t>
  </si>
  <si>
    <t>Членские взносы КАСА</t>
  </si>
  <si>
    <t xml:space="preserve"> Исполнение тарифной сметы на регулируемую услугу по отводу и очистке сточных вод ТОО "Батыс су арнасы" за 2020 год</t>
  </si>
  <si>
    <t>Исполнение тарифной сметы на регулируемую услугу по подаче воды по распределительным сетям ТОО "Батыс су арнасы" за 2020 год</t>
  </si>
  <si>
    <t>Услуги охр. пож. Сигнализации</t>
  </si>
  <si>
    <t>Услуги охранной сигнализации склада хранения прекурсоров</t>
  </si>
  <si>
    <t xml:space="preserve">Госпошлина </t>
  </si>
  <si>
    <t>Выплаты по вознаграждению Нурлы жол</t>
  </si>
  <si>
    <t>Регулируемая база зад.активов</t>
  </si>
  <si>
    <t>Бюджетные организации</t>
  </si>
  <si>
    <t>Юр. Лица</t>
  </si>
  <si>
    <t>Объем оказываемых услуг</t>
  </si>
  <si>
    <t>ВСЕГО доходов</t>
  </si>
  <si>
    <t>ВСЕГО затрат</t>
  </si>
  <si>
    <t>Нормативные техн. потери</t>
  </si>
  <si>
    <t>Техн осмотр, сборы и платежи в т.ч.</t>
  </si>
  <si>
    <t>Форма 5</t>
  </si>
  <si>
    <t>Сбор административных данных</t>
  </si>
  <si>
    <t>Индекс ИТС-2</t>
  </si>
  <si>
    <t>Представляют: субъекты естественной монополии</t>
  </si>
  <si>
    <t>Куда представляется форма: Департамент Комитета по регулированию естественных монополий Министерства национальной экономики РК по ЗКО</t>
  </si>
  <si>
    <t>Предусмотрено в утвержденной тарифной смете</t>
  </si>
  <si>
    <t xml:space="preserve">откл.в % </t>
  </si>
  <si>
    <t>Причины отклонения</t>
  </si>
  <si>
    <t>Индекс ИТС-1</t>
  </si>
  <si>
    <t>Периодичность -ежегодно</t>
  </si>
  <si>
    <t>Услуги  охраны и сигнализации</t>
  </si>
  <si>
    <t>Прочие расходы ОП не входящие в ТС:</t>
  </si>
  <si>
    <t>Прочие расходы АУП не входящие в ТС::</t>
  </si>
  <si>
    <t>Прочие расходы ОП не входящие в ТС::</t>
  </si>
  <si>
    <t>Услуги охраны и сигнализации</t>
  </si>
  <si>
    <t xml:space="preserve">Отчет об исполнении тарифной сметы на  услуги подачи воды  по распределительным сетям ТОО "Батыс су арнасы" </t>
  </si>
  <si>
    <t>Необоснованный доход</t>
  </si>
  <si>
    <t>Текущие  расходы не идущие на вычет</t>
  </si>
  <si>
    <t>Шиномонтажные услуги</t>
  </si>
  <si>
    <t>Топографическая сьемка</t>
  </si>
  <si>
    <t xml:space="preserve">Программное обеспечение </t>
  </si>
  <si>
    <t>доход (РБА*СП), (убыток)</t>
  </si>
  <si>
    <t>№</t>
  </si>
  <si>
    <t>1.1</t>
  </si>
  <si>
    <t>2.2</t>
  </si>
  <si>
    <t>1.2</t>
  </si>
  <si>
    <t>1.3</t>
  </si>
  <si>
    <t>1.4</t>
  </si>
  <si>
    <t>1.5</t>
  </si>
  <si>
    <t>1.6</t>
  </si>
  <si>
    <t>1.7</t>
  </si>
  <si>
    <t>2</t>
  </si>
  <si>
    <t>2.1</t>
  </si>
  <si>
    <t>2.3</t>
  </si>
  <si>
    <t>2.4</t>
  </si>
  <si>
    <t>2.5</t>
  </si>
  <si>
    <t>3</t>
  </si>
  <si>
    <t>услуги по проведению инженерно-геологических изысканий</t>
  </si>
  <si>
    <t>Услуги по оценке имущества</t>
  </si>
  <si>
    <t>земельно-кадастровые работы</t>
  </si>
  <si>
    <t>регистрация прав на недв.имущество</t>
  </si>
  <si>
    <t>Услуги  технического обследования объектов</t>
  </si>
  <si>
    <t>услуги платной автомобильной дороги</t>
  </si>
  <si>
    <t>услуги по техобслуживанию АСУ</t>
  </si>
  <si>
    <t>плата за доступ к данным депозитария ФО</t>
  </si>
  <si>
    <t>юридические услуги</t>
  </si>
  <si>
    <t>прочие расходы (возмещение ущерба)</t>
  </si>
  <si>
    <t>1.1.1</t>
  </si>
  <si>
    <t>в том числе: запчасти</t>
  </si>
  <si>
    <t>землеустроительные работы</t>
  </si>
  <si>
    <t>геодезические услуги</t>
  </si>
  <si>
    <t>4</t>
  </si>
  <si>
    <t>5</t>
  </si>
  <si>
    <t>5.1</t>
  </si>
  <si>
    <t>5.2</t>
  </si>
  <si>
    <t>5.5</t>
  </si>
  <si>
    <t>5.3</t>
  </si>
  <si>
    <t>5.4</t>
  </si>
  <si>
    <t>5.6</t>
  </si>
  <si>
    <t>5.7</t>
  </si>
  <si>
    <t>6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</si>
  <si>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</si>
  <si>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</si>
  <si>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</si>
  <si>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</si>
  <si>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</si>
  <si>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</si>
  <si>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</si>
  <si>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</si>
  <si>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</si>
  <si>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7.10</t>
  </si>
  <si>
    <t>7.10.1</t>
  </si>
  <si>
    <t>7.10.2</t>
  </si>
  <si>
    <t>7.10.3</t>
  </si>
  <si>
    <t>7.10.4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</si>
  <si>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</si>
  <si>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</si>
  <si>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</si>
  <si>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</si>
  <si>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</si>
  <si>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</si>
  <si>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</si>
  <si>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</si>
  <si>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</si>
  <si>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</si>
  <si>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</si>
  <si>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</si>
  <si>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8.11.1</t>
  </si>
  <si>
    <t>8.11.2</t>
  </si>
  <si>
    <t>8.11.3</t>
  </si>
  <si>
    <t>8.11.4</t>
  </si>
  <si>
    <t>8.11.5</t>
  </si>
  <si>
    <t>9</t>
  </si>
  <si>
    <t>IV</t>
  </si>
  <si>
    <t>V</t>
  </si>
  <si>
    <t>Регулируемая база зад.активов (РБА)</t>
  </si>
  <si>
    <t>VI</t>
  </si>
  <si>
    <t>VII</t>
  </si>
  <si>
    <t>VIII</t>
  </si>
  <si>
    <t>10</t>
  </si>
  <si>
    <t>11</t>
  </si>
  <si>
    <t>12</t>
  </si>
  <si>
    <t>13</t>
  </si>
  <si>
    <t>13.1</t>
  </si>
  <si>
    <t>13.2</t>
  </si>
  <si>
    <t>13.3</t>
  </si>
  <si>
    <t>14</t>
  </si>
  <si>
    <t>14.2</t>
  </si>
  <si>
    <t>14.3</t>
  </si>
  <si>
    <t>5,5</t>
  </si>
  <si>
    <t>7.9</t>
  </si>
  <si>
    <t>12.1</t>
  </si>
  <si>
    <t>12.2</t>
  </si>
  <si>
    <t>12.3</t>
  </si>
  <si>
    <t>11.1</t>
  </si>
  <si>
    <t>11.2</t>
  </si>
  <si>
    <t>11.3</t>
  </si>
  <si>
    <t>14.1</t>
  </si>
  <si>
    <t>15</t>
  </si>
  <si>
    <t>15.1</t>
  </si>
  <si>
    <t>15.2</t>
  </si>
  <si>
    <t>15.3</t>
  </si>
  <si>
    <t>Прочие расходы АУП не входящие в ТС:</t>
  </si>
  <si>
    <t xml:space="preserve">Итого доходов </t>
  </si>
  <si>
    <t>IX</t>
  </si>
  <si>
    <t>тариф для населения</t>
  </si>
  <si>
    <t>тариф для бюджетных организаций</t>
  </si>
  <si>
    <t>для прочих юридических лиц</t>
  </si>
  <si>
    <t xml:space="preserve">Отчет об исполнении тарифной сметы на  услуги по водоотведению                                                  ТОО "Батыс су арнасы"    </t>
  </si>
  <si>
    <t>Отчетный период  1 полугодие 2024 год</t>
  </si>
  <si>
    <t>Срок предоставления-ежегодно до 1 августа года, следующего за отчетным периодом</t>
  </si>
  <si>
    <t>Отчетный период 1 полугодие  2024 год</t>
  </si>
  <si>
    <t xml:space="preserve"> Показатели тарифной сметы за 1 полугодие 2024 г. </t>
  </si>
  <si>
    <t xml:space="preserve">Показатели тарифной сметы за 1 полугодие 2024 г. </t>
  </si>
  <si>
    <t>2.6</t>
  </si>
  <si>
    <t>Обязательные отчисления  ПФ работодателя</t>
  </si>
  <si>
    <t>8.12</t>
  </si>
  <si>
    <t>8.12.1</t>
  </si>
  <si>
    <t>8.12.2</t>
  </si>
  <si>
    <t>8.12.3</t>
  </si>
  <si>
    <t>8.12.4</t>
  </si>
  <si>
    <t>8.12.5</t>
  </si>
  <si>
    <t>8.12.6</t>
  </si>
  <si>
    <t>8.12.7</t>
  </si>
  <si>
    <t>8.12.8</t>
  </si>
  <si>
    <t>8.12.9</t>
  </si>
  <si>
    <t>8.12.10</t>
  </si>
  <si>
    <t>8.12.11</t>
  </si>
  <si>
    <t>8.12.12</t>
  </si>
  <si>
    <t>7.10..3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</si>
</sst>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147"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left" vertical="center" wrapText="1"/>
    </xf>
    <xf numFmtId="0" fontId="16" fillId="6" borderId="1" xfId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left" vertical="center" wrapText="1"/>
    </xf>
    <xf numFmtId="4" fontId="16" fillId="6" borderId="1" xfId="1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4" fontId="14" fillId="6" borderId="1" xfId="1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right"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 wrapText="1"/>
    </xf>
    <xf numFmtId="4" fontId="17" fillId="6" borderId="1" xfId="1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/>
    </xf>
    <xf numFmtId="1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horizontal="left" vertical="center" wrapText="1"/>
    </xf>
    <xf numFmtId="1" fontId="18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right" vertical="center"/>
    </xf>
    <xf numFmtId="4" fontId="18" fillId="6" borderId="1" xfId="0" applyNumberFormat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49" fontId="16" fillId="6" borderId="1" xfId="1" applyNumberFormat="1" applyFont="1" applyFill="1" applyBorder="1" applyAlignment="1">
      <alignment horizontal="center" vertical="center"/>
    </xf>
    <xf numFmtId="164" fontId="16" fillId="6" borderId="1" xfId="1" applyNumberFormat="1" applyFont="1" applyFill="1" applyBorder="1" applyAlignment="1">
      <alignment horizontal="center" vertical="center" wrapText="1"/>
    </xf>
    <xf numFmtId="165" fontId="18" fillId="6" borderId="1" xfId="0" applyNumberFormat="1" applyFont="1" applyFill="1" applyBorder="1" applyAlignment="1">
      <alignment horizontal="center" vertical="center"/>
    </xf>
    <xf numFmtId="164" fontId="16" fillId="6" borderId="2" xfId="1" applyNumberFormat="1" applyFont="1" applyFill="1" applyBorder="1" applyAlignment="1">
      <alignment horizontal="center" vertical="center" wrapText="1"/>
    </xf>
    <xf numFmtId="4" fontId="16" fillId="6" borderId="2" xfId="1" applyNumberFormat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right" vertical="center"/>
    </xf>
    <xf numFmtId="0" fontId="16" fillId="6" borderId="2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4" fillId="0" borderId="1" xfId="2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/>
    </xf>
    <xf numFmtId="4" fontId="5" fillId="6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6" fillId="6" borderId="2" xfId="1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_отво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view="pageBreakPreview" topLeftCell="C183" zoomScale="145" zoomScaleNormal="100" zoomScaleSheetLayoutView="145" workbookViewId="0">
      <selection activeCell="G189" sqref="G189"/>
    </sheetView>
  </sheetViews>
  <sheetFormatPr defaultRowHeight="15" outlineLevelRow="1" outlineLevelCol="1" x14ac:dyDescent="0.25"/>
  <cols>
    <col min="1" max="1" width="2.7109375" style="16" hidden="1" customWidth="1"/>
    <col min="2" max="2" width="6.5703125" style="2" hidden="1" customWidth="1"/>
    <col min="3" max="3" width="6.5703125" style="2" customWidth="1"/>
    <col min="4" max="4" width="36.5703125" style="11" customWidth="1"/>
    <col min="5" max="5" width="9" style="13" customWidth="1"/>
    <col min="6" max="6" width="13.5703125" style="13" customWidth="1" outlineLevel="1"/>
    <col min="7" max="7" width="17.140625" style="15" customWidth="1"/>
    <col min="8" max="8" width="5.7109375" style="15" customWidth="1"/>
    <col min="9" max="9" width="0.140625" customWidth="1"/>
    <col min="10" max="10" width="11.28515625" bestFit="1" customWidth="1"/>
    <col min="11" max="11" width="13.140625" bestFit="1" customWidth="1"/>
    <col min="12" max="12" width="11.28515625" bestFit="1" customWidth="1"/>
  </cols>
  <sheetData>
    <row r="1" spans="1:10" s="1" customFormat="1" ht="34.5" hidden="1" customHeight="1" x14ac:dyDescent="0.25">
      <c r="A1" s="19"/>
      <c r="B1" s="144" t="s">
        <v>174</v>
      </c>
      <c r="C1" s="144"/>
      <c r="D1" s="144"/>
      <c r="E1" s="144"/>
      <c r="F1" s="144"/>
      <c r="G1" s="27"/>
      <c r="H1" s="27"/>
    </row>
    <row r="2" spans="1:10" s="1" customFormat="1" ht="34.5" hidden="1" customHeight="1" x14ac:dyDescent="0.25">
      <c r="A2" s="19"/>
      <c r="B2" s="144" t="s">
        <v>173</v>
      </c>
      <c r="C2" s="144"/>
      <c r="D2" s="144"/>
      <c r="E2" s="144"/>
      <c r="F2" s="144"/>
      <c r="G2" s="27"/>
      <c r="H2" s="19"/>
    </row>
    <row r="3" spans="1:10" s="1" customFormat="1" ht="21" customHeight="1" x14ac:dyDescent="0.25">
      <c r="A3" s="19"/>
      <c r="B3" s="104"/>
      <c r="C3" s="127"/>
      <c r="D3" s="107" t="s">
        <v>188</v>
      </c>
      <c r="E3" s="104"/>
      <c r="F3" s="27"/>
      <c r="H3" s="19"/>
      <c r="I3" s="106" t="s">
        <v>187</v>
      </c>
    </row>
    <row r="4" spans="1:10" s="24" customFormat="1" ht="13.5" customHeight="1" x14ac:dyDescent="0.25">
      <c r="A4" s="23"/>
      <c r="B4" s="23" t="s">
        <v>2</v>
      </c>
      <c r="C4" s="23"/>
      <c r="D4" s="104"/>
      <c r="E4" s="104"/>
      <c r="F4" s="27"/>
      <c r="G4" s="106" t="s">
        <v>2</v>
      </c>
      <c r="H4" s="19"/>
    </row>
    <row r="5" spans="1:10" s="24" customFormat="1" ht="37.5" customHeight="1" x14ac:dyDescent="0.25">
      <c r="A5" s="23"/>
      <c r="B5" s="23"/>
      <c r="C5" s="23"/>
      <c r="D5" s="145" t="s">
        <v>202</v>
      </c>
      <c r="E5" s="145"/>
      <c r="F5" s="145"/>
      <c r="G5" s="145"/>
    </row>
    <row r="6" spans="1:10" s="24" customFormat="1" ht="20.25" customHeight="1" x14ac:dyDescent="0.25">
      <c r="A6" s="23"/>
      <c r="B6" s="23"/>
      <c r="C6" s="23"/>
      <c r="D6" s="141" t="s">
        <v>318</v>
      </c>
      <c r="E6" s="141"/>
      <c r="F6" s="141"/>
      <c r="G6" s="105"/>
    </row>
    <row r="7" spans="1:10" s="24" customFormat="1" ht="17.25" customHeight="1" x14ac:dyDescent="0.25">
      <c r="A7" s="23"/>
      <c r="B7" s="23"/>
      <c r="C7" s="23"/>
      <c r="D7" s="141" t="s">
        <v>195</v>
      </c>
      <c r="E7" s="141"/>
      <c r="F7" s="141"/>
      <c r="G7" s="105"/>
    </row>
    <row r="8" spans="1:10" s="24" customFormat="1" ht="21.75" customHeight="1" x14ac:dyDescent="0.25">
      <c r="A8" s="23"/>
      <c r="B8" s="23"/>
      <c r="C8" s="23"/>
      <c r="D8" s="141" t="s">
        <v>196</v>
      </c>
      <c r="E8" s="141"/>
      <c r="F8" s="141"/>
      <c r="G8" s="105"/>
    </row>
    <row r="9" spans="1:10" s="24" customFormat="1" ht="20.25" customHeight="1" x14ac:dyDescent="0.25">
      <c r="A9" s="23"/>
      <c r="B9" s="23"/>
      <c r="C9" s="23"/>
      <c r="D9" s="142" t="s">
        <v>190</v>
      </c>
      <c r="E9" s="142"/>
      <c r="F9" s="142"/>
      <c r="G9" s="142"/>
      <c r="H9" s="142"/>
    </row>
    <row r="10" spans="1:10" s="24" customFormat="1" ht="45.75" customHeight="1" x14ac:dyDescent="0.25">
      <c r="A10" s="23"/>
      <c r="B10" s="23"/>
      <c r="C10" s="23"/>
      <c r="D10" s="142" t="s">
        <v>191</v>
      </c>
      <c r="E10" s="142"/>
      <c r="F10" s="142"/>
      <c r="G10" s="142"/>
      <c r="H10" s="142"/>
    </row>
    <row r="11" spans="1:10" s="24" customFormat="1" ht="18" customHeight="1" x14ac:dyDescent="0.25">
      <c r="A11" s="23"/>
      <c r="B11" s="23"/>
      <c r="C11" s="23"/>
      <c r="D11" s="143" t="s">
        <v>317</v>
      </c>
      <c r="E11" s="143"/>
      <c r="F11" s="143"/>
      <c r="G11" s="143"/>
      <c r="H11" s="143"/>
    </row>
    <row r="12" spans="1:10" s="26" customFormat="1" ht="70.5" customHeight="1" x14ac:dyDescent="0.25">
      <c r="A12" s="48"/>
      <c r="B12" s="49"/>
      <c r="C12" s="49" t="s">
        <v>209</v>
      </c>
      <c r="D12" s="50" t="s">
        <v>135</v>
      </c>
      <c r="E12" s="51" t="s">
        <v>136</v>
      </c>
      <c r="F12" s="51" t="s">
        <v>192</v>
      </c>
      <c r="G12" s="51" t="s">
        <v>319</v>
      </c>
      <c r="H12" s="52" t="s">
        <v>193</v>
      </c>
      <c r="I12" s="25" t="s">
        <v>194</v>
      </c>
    </row>
    <row r="13" spans="1:10" s="5" customFormat="1" ht="33.75" customHeight="1" x14ac:dyDescent="0.25">
      <c r="A13" s="49" t="s">
        <v>84</v>
      </c>
      <c r="B13" s="49"/>
      <c r="C13" s="59" t="s">
        <v>84</v>
      </c>
      <c r="D13" s="53" t="s">
        <v>163</v>
      </c>
      <c r="E13" s="54" t="s">
        <v>137</v>
      </c>
      <c r="F13" s="55">
        <f>F14+F23+F31+F32+F33+F122-0.02</f>
        <v>1432495.06</v>
      </c>
      <c r="G13" s="55">
        <f>G14+G23+G33+G31+G32</f>
        <v>942233.16128</v>
      </c>
      <c r="H13" s="57"/>
      <c r="I13" s="43"/>
    </row>
    <row r="14" spans="1:10" s="5" customFormat="1" ht="18.75" customHeight="1" x14ac:dyDescent="0.25">
      <c r="A14" s="58"/>
      <c r="B14" s="59">
        <v>1</v>
      </c>
      <c r="C14" s="59">
        <v>1</v>
      </c>
      <c r="D14" s="53" t="s">
        <v>162</v>
      </c>
      <c r="E14" s="54" t="s">
        <v>137</v>
      </c>
      <c r="F14" s="55">
        <f>F15+F17+F18+F19+F20+F21+F22</f>
        <v>393762.06</v>
      </c>
      <c r="G14" s="55">
        <f>G15+G17+G18+G19+G20+G21+G22</f>
        <v>230946.50262999997</v>
      </c>
      <c r="H14" s="57"/>
      <c r="I14" s="43"/>
    </row>
    <row r="15" spans="1:10" s="8" customFormat="1" ht="15.75" customHeight="1" x14ac:dyDescent="0.25">
      <c r="A15" s="60"/>
      <c r="B15" s="61" t="s">
        <v>76</v>
      </c>
      <c r="C15" s="129" t="s">
        <v>210</v>
      </c>
      <c r="D15" s="62" t="s">
        <v>9</v>
      </c>
      <c r="E15" s="54" t="s">
        <v>137</v>
      </c>
      <c r="F15" s="56">
        <v>18151.990000000002</v>
      </c>
      <c r="G15" s="56">
        <v>4153.5296200000003</v>
      </c>
      <c r="H15" s="64">
        <f t="shared" ref="H15:H22" si="0">G15/F15*100</f>
        <v>22.881951896183285</v>
      </c>
      <c r="I15" s="116"/>
      <c r="J15" s="44"/>
    </row>
    <row r="16" spans="1:10" s="8" customFormat="1" ht="15.75" customHeight="1" x14ac:dyDescent="0.25">
      <c r="A16" s="60"/>
      <c r="B16" s="61"/>
      <c r="C16" s="129" t="s">
        <v>234</v>
      </c>
      <c r="D16" s="62" t="s">
        <v>235</v>
      </c>
      <c r="E16" s="54" t="s">
        <v>137</v>
      </c>
      <c r="F16" s="56">
        <v>0</v>
      </c>
      <c r="G16" s="56">
        <v>2782.8</v>
      </c>
      <c r="H16" s="64"/>
      <c r="I16" s="116"/>
      <c r="J16" s="44"/>
    </row>
    <row r="17" spans="1:12" s="33" customFormat="1" ht="15.75" customHeight="1" x14ac:dyDescent="0.25">
      <c r="A17" s="60"/>
      <c r="B17" s="61" t="s">
        <v>77</v>
      </c>
      <c r="C17" s="129" t="s">
        <v>212</v>
      </c>
      <c r="D17" s="62" t="s">
        <v>51</v>
      </c>
      <c r="E17" s="54" t="s">
        <v>137</v>
      </c>
      <c r="F17" s="56">
        <v>77197.17</v>
      </c>
      <c r="G17" s="56">
        <v>67069.584019999995</v>
      </c>
      <c r="H17" s="64">
        <f t="shared" si="0"/>
        <v>86.880884389932945</v>
      </c>
      <c r="I17" s="116"/>
      <c r="J17" s="44"/>
    </row>
    <row r="18" spans="1:12" s="33" customFormat="1" ht="15.75" customHeight="1" x14ac:dyDescent="0.25">
      <c r="A18" s="60"/>
      <c r="B18" s="61" t="s">
        <v>78</v>
      </c>
      <c r="C18" s="129" t="s">
        <v>213</v>
      </c>
      <c r="D18" s="62" t="s">
        <v>29</v>
      </c>
      <c r="E18" s="54" t="s">
        <v>137</v>
      </c>
      <c r="F18" s="56">
        <v>37178.720000000001</v>
      </c>
      <c r="G18" s="56">
        <v>15284.248879999999</v>
      </c>
      <c r="H18" s="64">
        <f t="shared" si="0"/>
        <v>41.110207344416374</v>
      </c>
      <c r="I18" s="117"/>
      <c r="J18" s="44"/>
    </row>
    <row r="19" spans="1:12" s="36" customFormat="1" ht="15.75" customHeight="1" x14ac:dyDescent="0.25">
      <c r="A19" s="60"/>
      <c r="B19" s="61" t="s">
        <v>79</v>
      </c>
      <c r="C19" s="129" t="s">
        <v>214</v>
      </c>
      <c r="D19" s="62" t="s">
        <v>10</v>
      </c>
      <c r="E19" s="54" t="s">
        <v>137</v>
      </c>
      <c r="F19" s="56">
        <v>52737.64</v>
      </c>
      <c r="G19" s="56">
        <v>25480.964329999999</v>
      </c>
      <c r="H19" s="64">
        <f t="shared" si="0"/>
        <v>48.316466815731609</v>
      </c>
      <c r="I19" s="116"/>
      <c r="J19" s="44"/>
    </row>
    <row r="20" spans="1:12" s="33" customFormat="1" ht="15.75" customHeight="1" x14ac:dyDescent="0.25">
      <c r="A20" s="60"/>
      <c r="B20" s="61" t="s">
        <v>80</v>
      </c>
      <c r="C20" s="129" t="s">
        <v>215</v>
      </c>
      <c r="D20" s="62" t="s">
        <v>40</v>
      </c>
      <c r="E20" s="54" t="s">
        <v>137</v>
      </c>
      <c r="F20" s="56">
        <v>2193</v>
      </c>
      <c r="G20" s="56">
        <v>2013.38195</v>
      </c>
      <c r="H20" s="64">
        <f t="shared" si="0"/>
        <v>91.809482444140443</v>
      </c>
      <c r="I20" s="116"/>
      <c r="J20" s="44"/>
    </row>
    <row r="21" spans="1:12" s="100" customFormat="1" ht="15.75" customHeight="1" x14ac:dyDescent="0.25">
      <c r="A21" s="60"/>
      <c r="B21" s="61" t="s">
        <v>81</v>
      </c>
      <c r="C21" s="129" t="s">
        <v>216</v>
      </c>
      <c r="D21" s="62" t="s">
        <v>11</v>
      </c>
      <c r="E21" s="54" t="s">
        <v>137</v>
      </c>
      <c r="F21" s="56">
        <v>206159.11</v>
      </c>
      <c r="G21" s="56">
        <v>116799.96201</v>
      </c>
      <c r="H21" s="64">
        <f t="shared" si="0"/>
        <v>56.65525137841351</v>
      </c>
      <c r="I21" s="116"/>
      <c r="J21" s="44"/>
    </row>
    <row r="22" spans="1:12" s="33" customFormat="1" ht="15.75" customHeight="1" x14ac:dyDescent="0.25">
      <c r="A22" s="60"/>
      <c r="B22" s="61" t="s">
        <v>82</v>
      </c>
      <c r="C22" s="129" t="s">
        <v>217</v>
      </c>
      <c r="D22" s="62" t="s">
        <v>27</v>
      </c>
      <c r="E22" s="54" t="s">
        <v>137</v>
      </c>
      <c r="F22" s="56">
        <v>144.43</v>
      </c>
      <c r="G22" s="56">
        <v>144.83181999999999</v>
      </c>
      <c r="H22" s="64">
        <f t="shared" si="0"/>
        <v>100.27821089801287</v>
      </c>
      <c r="I22" s="116"/>
      <c r="J22" s="44"/>
      <c r="L22" s="33" t="s">
        <v>2</v>
      </c>
    </row>
    <row r="23" spans="1:12" s="8" customFormat="1" ht="31.5" customHeight="1" x14ac:dyDescent="0.25">
      <c r="A23" s="60" t="s">
        <v>2</v>
      </c>
      <c r="B23" s="61">
        <v>2</v>
      </c>
      <c r="C23" s="129" t="s">
        <v>218</v>
      </c>
      <c r="D23" s="53" t="s">
        <v>114</v>
      </c>
      <c r="E23" s="54" t="s">
        <v>137</v>
      </c>
      <c r="F23" s="55">
        <f>F24+F30+F26+F27+F28+0.01</f>
        <v>729176.18</v>
      </c>
      <c r="G23" s="55">
        <f>G24+G30+G26+G27+G28+G29</f>
        <v>492087.91938000004</v>
      </c>
      <c r="H23" s="64" t="s">
        <v>2</v>
      </c>
      <c r="I23" s="117"/>
      <c r="J23" s="44"/>
      <c r="K23" s="44" t="s">
        <v>2</v>
      </c>
    </row>
    <row r="24" spans="1:12" s="8" customFormat="1" ht="30" customHeight="1" x14ac:dyDescent="0.25">
      <c r="A24" s="60" t="s">
        <v>2</v>
      </c>
      <c r="B24" s="61" t="s">
        <v>87</v>
      </c>
      <c r="C24" s="129" t="s">
        <v>219</v>
      </c>
      <c r="D24" s="62" t="s">
        <v>12</v>
      </c>
      <c r="E24" s="54" t="s">
        <v>137</v>
      </c>
      <c r="F24" s="56">
        <v>646284.12</v>
      </c>
      <c r="G24" s="56">
        <v>438146.05787999998</v>
      </c>
      <c r="H24" s="64">
        <f>G24/F24*100</f>
        <v>67.7946501114711</v>
      </c>
      <c r="I24" s="125"/>
      <c r="J24" s="44"/>
      <c r="L24" s="44" t="s">
        <v>2</v>
      </c>
    </row>
    <row r="25" spans="1:12" s="30" customFormat="1" ht="15.75" customHeight="1" x14ac:dyDescent="0.25">
      <c r="A25" s="66"/>
      <c r="B25" s="61"/>
      <c r="C25" s="129" t="s">
        <v>2</v>
      </c>
      <c r="D25" s="62" t="s">
        <v>74</v>
      </c>
      <c r="E25" s="54" t="s">
        <v>137</v>
      </c>
      <c r="F25" s="56">
        <f>F26+F27+F28</f>
        <v>80785.5</v>
      </c>
      <c r="G25" s="56">
        <f>G26+G27+G28</f>
        <v>48719.185290000001</v>
      </c>
      <c r="H25" s="64">
        <f>G25/F25*100</f>
        <v>60.306843790036581</v>
      </c>
      <c r="I25" s="118"/>
      <c r="J25" s="44"/>
    </row>
    <row r="26" spans="1:12" s="8" customFormat="1" ht="15.75" customHeight="1" outlineLevel="1" x14ac:dyDescent="0.2">
      <c r="A26" s="60"/>
      <c r="B26" s="60"/>
      <c r="C26" s="133" t="s">
        <v>211</v>
      </c>
      <c r="D26" s="68" t="s">
        <v>8</v>
      </c>
      <c r="E26" s="54" t="s">
        <v>137</v>
      </c>
      <c r="F26" s="56">
        <v>38777.040000000001</v>
      </c>
      <c r="G26" s="56">
        <v>23984.819200000002</v>
      </c>
      <c r="H26" s="64">
        <f>G26/F26*100</f>
        <v>61.853146088510115</v>
      </c>
      <c r="I26" s="117"/>
      <c r="J26" s="44"/>
    </row>
    <row r="27" spans="1:12" s="8" customFormat="1" ht="15.75" customHeight="1" outlineLevel="1" x14ac:dyDescent="0.2">
      <c r="A27" s="60"/>
      <c r="B27" s="60"/>
      <c r="C27" s="133" t="s">
        <v>220</v>
      </c>
      <c r="D27" s="68" t="s">
        <v>42</v>
      </c>
      <c r="E27" s="54" t="s">
        <v>137</v>
      </c>
      <c r="F27" s="56">
        <v>22619.94</v>
      </c>
      <c r="G27" s="56">
        <v>12760.34093</v>
      </c>
      <c r="H27" s="64">
        <f>G27/F27*100</f>
        <v>56.411913249990938</v>
      </c>
      <c r="I27" s="117"/>
      <c r="J27" s="44"/>
    </row>
    <row r="28" spans="1:12" s="8" customFormat="1" ht="15.75" customHeight="1" outlineLevel="1" x14ac:dyDescent="0.2">
      <c r="A28" s="60"/>
      <c r="B28" s="60"/>
      <c r="C28" s="133" t="s">
        <v>221</v>
      </c>
      <c r="D28" s="68" t="s">
        <v>7</v>
      </c>
      <c r="E28" s="54" t="s">
        <v>137</v>
      </c>
      <c r="F28" s="56">
        <v>19388.52</v>
      </c>
      <c r="G28" s="56">
        <v>11974.025159999999</v>
      </c>
      <c r="H28" s="64">
        <f>G28/F28*100</f>
        <v>61.758324823142765</v>
      </c>
      <c r="I28" s="117"/>
      <c r="J28" s="44"/>
    </row>
    <row r="29" spans="1:12" s="8" customFormat="1" ht="15.75" customHeight="1" outlineLevel="1" x14ac:dyDescent="0.2">
      <c r="A29" s="60"/>
      <c r="B29" s="60"/>
      <c r="C29" s="133" t="s">
        <v>222</v>
      </c>
      <c r="D29" s="62" t="s">
        <v>322</v>
      </c>
      <c r="E29" s="54" t="s">
        <v>137</v>
      </c>
      <c r="F29" s="56">
        <v>0</v>
      </c>
      <c r="G29" s="56">
        <v>3235.0226600000001</v>
      </c>
      <c r="H29" s="64">
        <v>0</v>
      </c>
      <c r="I29" s="117"/>
      <c r="J29" s="44"/>
    </row>
    <row r="30" spans="1:12" s="8" customFormat="1" ht="25.5" customHeight="1" x14ac:dyDescent="0.2">
      <c r="A30" s="60"/>
      <c r="B30" s="61" t="s">
        <v>83</v>
      </c>
      <c r="C30" s="133" t="s">
        <v>321</v>
      </c>
      <c r="D30" s="62" t="s">
        <v>13</v>
      </c>
      <c r="E30" s="54" t="s">
        <v>137</v>
      </c>
      <c r="F30" s="111">
        <v>2106.5500000000002</v>
      </c>
      <c r="G30" s="111">
        <v>1987.65355</v>
      </c>
      <c r="H30" s="64">
        <f t="shared" ref="H30:H41" si="1">G30/F30*100</f>
        <v>94.355868600318047</v>
      </c>
      <c r="I30" s="117"/>
      <c r="J30" s="44"/>
    </row>
    <row r="31" spans="1:12" s="30" customFormat="1" ht="18.75" customHeight="1" x14ac:dyDescent="0.25">
      <c r="A31" s="66"/>
      <c r="B31" s="61">
        <v>3</v>
      </c>
      <c r="C31" s="129" t="s">
        <v>223</v>
      </c>
      <c r="D31" s="53" t="s">
        <v>14</v>
      </c>
      <c r="E31" s="54" t="s">
        <v>137</v>
      </c>
      <c r="F31" s="111">
        <v>177809.19</v>
      </c>
      <c r="G31" s="111">
        <v>93880.621549999996</v>
      </c>
      <c r="H31" s="64">
        <f t="shared" si="1"/>
        <v>52.798520453301656</v>
      </c>
      <c r="I31" s="117"/>
      <c r="J31" s="44"/>
    </row>
    <row r="32" spans="1:12" s="7" customFormat="1" ht="33" customHeight="1" x14ac:dyDescent="0.25">
      <c r="A32" s="48"/>
      <c r="B32" s="59">
        <v>4</v>
      </c>
      <c r="C32" s="130" t="s">
        <v>238</v>
      </c>
      <c r="D32" s="53" t="s">
        <v>15</v>
      </c>
      <c r="E32" s="54" t="s">
        <v>137</v>
      </c>
      <c r="F32" s="114">
        <v>96328.75</v>
      </c>
      <c r="G32" s="114">
        <v>61224.959999999999</v>
      </c>
      <c r="H32" s="64">
        <f t="shared" si="1"/>
        <v>63.558345769046113</v>
      </c>
      <c r="I32" s="119"/>
      <c r="J32" s="44"/>
    </row>
    <row r="33" spans="1:10" s="7" customFormat="1" ht="29.25" customHeight="1" x14ac:dyDescent="0.25">
      <c r="A33" s="48"/>
      <c r="B33" s="59">
        <v>5</v>
      </c>
      <c r="C33" s="130" t="s">
        <v>239</v>
      </c>
      <c r="D33" s="53" t="s">
        <v>115</v>
      </c>
      <c r="E33" s="54" t="s">
        <v>137</v>
      </c>
      <c r="F33" s="55">
        <f>F34+F35+F36+F42+F45+F46+F47</f>
        <v>18411.87</v>
      </c>
      <c r="G33" s="55">
        <f>G34+G35+G36+G42+G45+G46+G47+G51</f>
        <v>64093.157719999996</v>
      </c>
      <c r="H33" s="57" t="s">
        <v>2</v>
      </c>
      <c r="I33" s="119"/>
      <c r="J33" s="44"/>
    </row>
    <row r="34" spans="1:10" s="33" customFormat="1" ht="38.25" customHeight="1" x14ac:dyDescent="0.25">
      <c r="A34" s="60"/>
      <c r="B34" s="61" t="s">
        <v>88</v>
      </c>
      <c r="C34" s="129" t="s">
        <v>240</v>
      </c>
      <c r="D34" s="62" t="s">
        <v>16</v>
      </c>
      <c r="E34" s="54" t="s">
        <v>137</v>
      </c>
      <c r="F34" s="56">
        <v>2083.52</v>
      </c>
      <c r="G34" s="56">
        <v>55088.055</v>
      </c>
      <c r="H34" s="64">
        <f t="shared" si="1"/>
        <v>2643.9897385194286</v>
      </c>
      <c r="I34" s="125"/>
      <c r="J34" s="44"/>
    </row>
    <row r="35" spans="1:10" s="33" customFormat="1" ht="17.25" customHeight="1" x14ac:dyDescent="0.25">
      <c r="A35" s="60"/>
      <c r="B35" s="61" t="s">
        <v>89</v>
      </c>
      <c r="C35" s="129" t="s">
        <v>241</v>
      </c>
      <c r="D35" s="62" t="s">
        <v>28</v>
      </c>
      <c r="E35" s="54" t="s">
        <v>137</v>
      </c>
      <c r="F35" s="56">
        <v>645.87</v>
      </c>
      <c r="G35" s="56">
        <v>0</v>
      </c>
      <c r="H35" s="64">
        <f t="shared" si="1"/>
        <v>0</v>
      </c>
      <c r="I35" s="116"/>
      <c r="J35" s="44"/>
    </row>
    <row r="36" spans="1:10" s="33" customFormat="1" ht="17.25" customHeight="1" x14ac:dyDescent="0.25">
      <c r="A36" s="60"/>
      <c r="B36" s="61" t="s">
        <v>90</v>
      </c>
      <c r="C36" s="129" t="s">
        <v>243</v>
      </c>
      <c r="D36" s="62" t="s">
        <v>0</v>
      </c>
      <c r="E36" s="54" t="s">
        <v>137</v>
      </c>
      <c r="F36" s="56">
        <v>123.62</v>
      </c>
      <c r="G36" s="56">
        <v>996.97900000000004</v>
      </c>
      <c r="H36" s="64">
        <f t="shared" si="1"/>
        <v>806.48681443132182</v>
      </c>
      <c r="I36" s="116"/>
      <c r="J36" s="44"/>
    </row>
    <row r="37" spans="1:10" s="20" customFormat="1" ht="17.25" hidden="1" customHeight="1" outlineLevel="1" x14ac:dyDescent="0.25">
      <c r="A37" s="70"/>
      <c r="B37" s="70"/>
      <c r="C37" s="129"/>
      <c r="D37" s="68" t="s">
        <v>49</v>
      </c>
      <c r="E37" s="54" t="s">
        <v>137</v>
      </c>
      <c r="F37" s="112">
        <v>20.91</v>
      </c>
      <c r="G37" s="112">
        <v>14.012040000000001</v>
      </c>
      <c r="H37" s="64">
        <f t="shared" si="1"/>
        <v>67.011190817790535</v>
      </c>
      <c r="I37" s="117"/>
      <c r="J37" s="44"/>
    </row>
    <row r="38" spans="1:10" s="31" customFormat="1" ht="17.25" hidden="1" customHeight="1" outlineLevel="1" x14ac:dyDescent="0.25">
      <c r="A38" s="70"/>
      <c r="B38" s="70"/>
      <c r="C38" s="129"/>
      <c r="D38" s="68" t="s">
        <v>167</v>
      </c>
      <c r="E38" s="54" t="s">
        <v>137</v>
      </c>
      <c r="F38" s="112">
        <v>29.42</v>
      </c>
      <c r="G38" s="112">
        <v>201.26707999999999</v>
      </c>
      <c r="H38" s="64">
        <f t="shared" si="1"/>
        <v>684.11651937457498</v>
      </c>
      <c r="I38" s="117"/>
      <c r="J38" s="44"/>
    </row>
    <row r="39" spans="1:10" s="31" customFormat="1" ht="17.25" hidden="1" customHeight="1" outlineLevel="1" x14ac:dyDescent="0.25">
      <c r="A39" s="70"/>
      <c r="B39" s="70"/>
      <c r="C39" s="129"/>
      <c r="D39" s="68" t="s">
        <v>65</v>
      </c>
      <c r="E39" s="54" t="s">
        <v>137</v>
      </c>
      <c r="F39" s="112">
        <v>0</v>
      </c>
      <c r="G39" s="112">
        <v>9.1143599999999996</v>
      </c>
      <c r="H39" s="64">
        <v>0</v>
      </c>
      <c r="I39" s="117"/>
      <c r="J39" s="44"/>
    </row>
    <row r="40" spans="1:10" s="31" customFormat="1" ht="17.25" hidden="1" customHeight="1" outlineLevel="1" x14ac:dyDescent="0.25">
      <c r="A40" s="70"/>
      <c r="B40" s="70"/>
      <c r="C40" s="129"/>
      <c r="D40" s="68" t="s">
        <v>154</v>
      </c>
      <c r="E40" s="54" t="s">
        <v>137</v>
      </c>
      <c r="F40" s="112">
        <v>48.27</v>
      </c>
      <c r="G40" s="112">
        <v>10.71002</v>
      </c>
      <c r="H40" s="64">
        <f t="shared" si="1"/>
        <v>22.187735653615082</v>
      </c>
      <c r="I40" s="117"/>
      <c r="J40" s="44"/>
    </row>
    <row r="41" spans="1:10" s="31" customFormat="1" ht="17.25" hidden="1" customHeight="1" outlineLevel="1" x14ac:dyDescent="0.25">
      <c r="A41" s="70"/>
      <c r="B41" s="70"/>
      <c r="C41" s="129"/>
      <c r="D41" s="68" t="s">
        <v>152</v>
      </c>
      <c r="E41" s="54"/>
      <c r="F41" s="112">
        <v>15.69</v>
      </c>
      <c r="G41" s="112">
        <v>761.87549999999999</v>
      </c>
      <c r="H41" s="64">
        <f t="shared" si="1"/>
        <v>4855.8030592734231</v>
      </c>
      <c r="I41" s="117"/>
      <c r="J41" s="44"/>
    </row>
    <row r="42" spans="1:10" s="39" customFormat="1" ht="21.75" customHeight="1" collapsed="1" x14ac:dyDescent="0.25">
      <c r="A42" s="66"/>
      <c r="B42" s="61" t="s">
        <v>91</v>
      </c>
      <c r="C42" s="129" t="s">
        <v>244</v>
      </c>
      <c r="D42" s="53" t="s">
        <v>146</v>
      </c>
      <c r="E42" s="65" t="s">
        <v>137</v>
      </c>
      <c r="F42" s="56">
        <v>259.62</v>
      </c>
      <c r="G42" s="56">
        <v>797.09340999999995</v>
      </c>
      <c r="H42" s="64">
        <f t="shared" ref="H42" si="2">G42/F42*100</f>
        <v>307.02311455203761</v>
      </c>
      <c r="I42" s="118"/>
      <c r="J42" s="44"/>
    </row>
    <row r="43" spans="1:10" s="8" customFormat="1" ht="21.75" customHeight="1" x14ac:dyDescent="0.25">
      <c r="A43" s="60"/>
      <c r="B43" s="61" t="s">
        <v>91</v>
      </c>
      <c r="C43" s="129"/>
      <c r="D43" s="62" t="s">
        <v>146</v>
      </c>
      <c r="E43" s="54" t="s">
        <v>137</v>
      </c>
      <c r="F43" s="56">
        <v>259.62</v>
      </c>
      <c r="G43" s="56">
        <v>757.24965999999995</v>
      </c>
      <c r="H43" s="64"/>
      <c r="I43" s="117"/>
      <c r="J43" s="44"/>
    </row>
    <row r="44" spans="1:10" s="31" customFormat="1" ht="30" hidden="1" customHeight="1" outlineLevel="1" x14ac:dyDescent="0.25">
      <c r="A44" s="70"/>
      <c r="B44" s="70"/>
      <c r="C44" s="129"/>
      <c r="D44" s="68" t="s">
        <v>176</v>
      </c>
      <c r="E44" s="54"/>
      <c r="F44" s="56"/>
      <c r="G44" s="56">
        <v>39.84375</v>
      </c>
      <c r="H44" s="64"/>
      <c r="I44" s="117"/>
      <c r="J44" s="44"/>
    </row>
    <row r="45" spans="1:10" s="8" customFormat="1" ht="21" customHeight="1" collapsed="1" x14ac:dyDescent="0.25">
      <c r="A45" s="60"/>
      <c r="B45" s="61" t="s">
        <v>92</v>
      </c>
      <c r="C45" s="129" t="s">
        <v>242</v>
      </c>
      <c r="D45" s="62" t="s">
        <v>17</v>
      </c>
      <c r="E45" s="54" t="s">
        <v>137</v>
      </c>
      <c r="F45" s="56">
        <v>406.45</v>
      </c>
      <c r="G45" s="56">
        <v>162.68949000000001</v>
      </c>
      <c r="H45" s="64">
        <f t="shared" ref="H45:H47" si="3">G45/F45*100</f>
        <v>40.026938122770332</v>
      </c>
      <c r="I45" s="116"/>
      <c r="J45" s="44"/>
    </row>
    <row r="46" spans="1:10" s="33" customFormat="1" ht="19.5" customHeight="1" x14ac:dyDescent="0.25">
      <c r="A46" s="60"/>
      <c r="B46" s="61" t="s">
        <v>93</v>
      </c>
      <c r="C46" s="129" t="s">
        <v>245</v>
      </c>
      <c r="D46" s="62" t="s">
        <v>18</v>
      </c>
      <c r="E46" s="54" t="s">
        <v>137</v>
      </c>
      <c r="F46" s="56">
        <v>113.02</v>
      </c>
      <c r="G46" s="56">
        <v>0</v>
      </c>
      <c r="H46" s="64">
        <f t="shared" si="3"/>
        <v>0</v>
      </c>
      <c r="I46" s="117"/>
      <c r="J46" s="44"/>
    </row>
    <row r="47" spans="1:10" s="5" customFormat="1" ht="20.25" customHeight="1" x14ac:dyDescent="0.25">
      <c r="A47" s="58"/>
      <c r="B47" s="59" t="s">
        <v>94</v>
      </c>
      <c r="C47" s="130" t="s">
        <v>246</v>
      </c>
      <c r="D47" s="62" t="s">
        <v>201</v>
      </c>
      <c r="E47" s="54" t="s">
        <v>137</v>
      </c>
      <c r="F47" s="56">
        <v>14779.77</v>
      </c>
      <c r="G47" s="56">
        <v>5718.0357199999999</v>
      </c>
      <c r="H47" s="64">
        <f t="shared" si="3"/>
        <v>38.688259154235823</v>
      </c>
      <c r="I47" s="116"/>
      <c r="J47" s="44"/>
    </row>
    <row r="48" spans="1:10" s="32" customFormat="1" ht="17.25" hidden="1" customHeight="1" outlineLevel="1" x14ac:dyDescent="0.25">
      <c r="A48" s="70"/>
      <c r="B48" s="70"/>
      <c r="C48" s="129"/>
      <c r="D48" s="68" t="s">
        <v>156</v>
      </c>
      <c r="E48" s="54"/>
      <c r="F48" s="56">
        <v>0</v>
      </c>
      <c r="G48" s="56">
        <v>5718.0357199999999</v>
      </c>
      <c r="H48" s="64"/>
      <c r="I48" s="117"/>
      <c r="J48" s="44"/>
    </row>
    <row r="49" spans="1:10" s="32" customFormat="1" ht="17.25" hidden="1" customHeight="1" outlineLevel="1" x14ac:dyDescent="0.25">
      <c r="A49" s="70"/>
      <c r="B49" s="70"/>
      <c r="C49" s="129"/>
      <c r="D49" s="68" t="s">
        <v>151</v>
      </c>
      <c r="E49" s="54"/>
      <c r="F49" s="56">
        <v>0</v>
      </c>
      <c r="G49" s="56">
        <v>0</v>
      </c>
      <c r="H49" s="64"/>
      <c r="I49" s="117"/>
      <c r="J49" s="44"/>
    </row>
    <row r="50" spans="1:10" s="32" customFormat="1" ht="17.25" hidden="1" customHeight="1" outlineLevel="1" x14ac:dyDescent="0.25">
      <c r="A50" s="70"/>
      <c r="B50" s="70"/>
      <c r="C50" s="129"/>
      <c r="D50" s="68" t="s">
        <v>175</v>
      </c>
      <c r="E50" s="54"/>
      <c r="F50" s="56">
        <v>0</v>
      </c>
      <c r="G50" s="56">
        <v>0</v>
      </c>
      <c r="H50" s="64"/>
      <c r="I50" s="117"/>
      <c r="J50" s="44"/>
    </row>
    <row r="51" spans="1:10" s="28" customFormat="1" ht="19.5" customHeight="1" collapsed="1" x14ac:dyDescent="0.25">
      <c r="A51" s="71"/>
      <c r="B51" s="72"/>
      <c r="C51" s="129" t="s">
        <v>247</v>
      </c>
      <c r="D51" s="53" t="s">
        <v>200</v>
      </c>
      <c r="E51" s="54" t="s">
        <v>137</v>
      </c>
      <c r="F51" s="56">
        <v>0</v>
      </c>
      <c r="G51" s="56">
        <v>1330.3051</v>
      </c>
      <c r="H51" s="69" t="s">
        <v>2</v>
      </c>
      <c r="I51" s="120"/>
      <c r="J51" s="44"/>
    </row>
    <row r="52" spans="1:10" s="28" customFormat="1" ht="15.75" hidden="1" customHeight="1" outlineLevel="1" x14ac:dyDescent="0.25">
      <c r="A52" s="71"/>
      <c r="B52" s="72">
        <v>1</v>
      </c>
      <c r="C52" s="131"/>
      <c r="D52" s="75" t="s">
        <v>143</v>
      </c>
      <c r="E52" s="73" t="s">
        <v>137</v>
      </c>
      <c r="F52" s="74"/>
      <c r="G52" s="56"/>
      <c r="H52" s="76"/>
      <c r="I52" s="120"/>
      <c r="J52" s="44"/>
    </row>
    <row r="53" spans="1:10" s="28" customFormat="1" ht="15.75" hidden="1" customHeight="1" outlineLevel="1" x14ac:dyDescent="0.25">
      <c r="A53" s="71"/>
      <c r="B53" s="72">
        <v>3</v>
      </c>
      <c r="C53" s="131"/>
      <c r="D53" s="77" t="s">
        <v>161</v>
      </c>
      <c r="E53" s="73" t="s">
        <v>137</v>
      </c>
      <c r="F53" s="74"/>
      <c r="G53" s="56"/>
      <c r="H53" s="76"/>
      <c r="I53" s="120"/>
      <c r="J53" s="44"/>
    </row>
    <row r="54" spans="1:10" s="28" customFormat="1" ht="15.75" hidden="1" customHeight="1" outlineLevel="1" x14ac:dyDescent="0.25">
      <c r="A54" s="71"/>
      <c r="B54" s="72">
        <v>4</v>
      </c>
      <c r="C54" s="131"/>
      <c r="D54" s="77" t="s">
        <v>225</v>
      </c>
      <c r="E54" s="73" t="s">
        <v>137</v>
      </c>
      <c r="F54" s="74"/>
      <c r="G54" s="56"/>
      <c r="H54" s="76"/>
      <c r="I54" s="120"/>
      <c r="J54" s="44"/>
    </row>
    <row r="55" spans="1:10" s="28" customFormat="1" ht="15.75" hidden="1" customHeight="1" outlineLevel="1" x14ac:dyDescent="0.25">
      <c r="A55" s="71"/>
      <c r="B55" s="72">
        <v>6</v>
      </c>
      <c r="C55" s="131"/>
      <c r="D55" s="75" t="s">
        <v>69</v>
      </c>
      <c r="E55" s="73" t="s">
        <v>137</v>
      </c>
      <c r="F55" s="74"/>
      <c r="G55" s="56"/>
      <c r="H55" s="76"/>
      <c r="I55" s="120"/>
      <c r="J55" s="44"/>
    </row>
    <row r="56" spans="1:10" s="28" customFormat="1" ht="15.75" hidden="1" customHeight="1" outlineLevel="1" x14ac:dyDescent="0.25">
      <c r="A56" s="71"/>
      <c r="B56" s="72"/>
      <c r="C56" s="131"/>
      <c r="D56" s="75" t="s">
        <v>205</v>
      </c>
      <c r="E56" s="73" t="s">
        <v>137</v>
      </c>
      <c r="F56" s="74"/>
      <c r="G56" s="56"/>
      <c r="H56" s="76"/>
      <c r="I56" s="120"/>
      <c r="J56" s="44"/>
    </row>
    <row r="57" spans="1:10" s="28" customFormat="1" ht="15.75" hidden="1" customHeight="1" outlineLevel="1" x14ac:dyDescent="0.25">
      <c r="A57" s="71"/>
      <c r="B57" s="72"/>
      <c r="C57" s="131"/>
      <c r="D57" s="77" t="s">
        <v>227</v>
      </c>
      <c r="E57" s="73" t="s">
        <v>137</v>
      </c>
      <c r="F57" s="74"/>
      <c r="G57" s="56"/>
      <c r="H57" s="76"/>
      <c r="I57" s="120"/>
      <c r="J57" s="44"/>
    </row>
    <row r="58" spans="1:10" s="28" customFormat="1" ht="15.75" hidden="1" customHeight="1" outlineLevel="1" x14ac:dyDescent="0.25">
      <c r="A58" s="71"/>
      <c r="B58" s="72">
        <v>9</v>
      </c>
      <c r="C58" s="131"/>
      <c r="D58" s="78" t="s">
        <v>226</v>
      </c>
      <c r="E58" s="73" t="s">
        <v>137</v>
      </c>
      <c r="F58" s="74"/>
      <c r="G58" s="56"/>
      <c r="H58" s="76"/>
      <c r="I58" s="120"/>
      <c r="J58" s="44"/>
    </row>
    <row r="59" spans="1:10" s="6" customFormat="1" ht="15.75" hidden="1" customHeight="1" outlineLevel="1" x14ac:dyDescent="0.25">
      <c r="A59" s="71"/>
      <c r="B59" s="72">
        <v>12</v>
      </c>
      <c r="C59" s="131"/>
      <c r="D59" s="78" t="s">
        <v>228</v>
      </c>
      <c r="E59" s="73" t="s">
        <v>137</v>
      </c>
      <c r="F59" s="74"/>
      <c r="G59" s="56"/>
      <c r="H59" s="76"/>
      <c r="I59" s="120"/>
      <c r="J59" s="44"/>
    </row>
    <row r="60" spans="1:10" s="6" customFormat="1" ht="15.75" hidden="1" customHeight="1" outlineLevel="1" x14ac:dyDescent="0.25">
      <c r="A60" s="71"/>
      <c r="B60" s="72">
        <v>13</v>
      </c>
      <c r="C60" s="131"/>
      <c r="D60" s="78" t="s">
        <v>229</v>
      </c>
      <c r="E60" s="73" t="s">
        <v>137</v>
      </c>
      <c r="F60" s="74"/>
      <c r="G60" s="56"/>
      <c r="H60" s="76"/>
      <c r="I60" s="120"/>
      <c r="J60" s="44"/>
    </row>
    <row r="61" spans="1:10" s="6" customFormat="1" ht="15.75" hidden="1" customHeight="1" outlineLevel="1" x14ac:dyDescent="0.25">
      <c r="A61" s="71"/>
      <c r="B61" s="72"/>
      <c r="C61" s="131"/>
      <c r="D61" s="78" t="s">
        <v>165</v>
      </c>
      <c r="E61" s="73" t="s">
        <v>137</v>
      </c>
      <c r="F61" s="74"/>
      <c r="G61" s="56"/>
      <c r="H61" s="76"/>
      <c r="I61" s="120"/>
      <c r="J61" s="44"/>
    </row>
    <row r="62" spans="1:10" s="6" customFormat="1" ht="15.75" hidden="1" customHeight="1" outlineLevel="1" x14ac:dyDescent="0.25">
      <c r="A62" s="71"/>
      <c r="B62" s="72"/>
      <c r="C62" s="131"/>
      <c r="D62" s="78" t="s">
        <v>169</v>
      </c>
      <c r="E62" s="73" t="s">
        <v>137</v>
      </c>
      <c r="F62" s="74"/>
      <c r="G62" s="56"/>
      <c r="H62" s="76"/>
      <c r="I62" s="120"/>
      <c r="J62" s="44"/>
    </row>
    <row r="63" spans="1:10" s="6" customFormat="1" ht="21" hidden="1" customHeight="1" outlineLevel="1" x14ac:dyDescent="0.25">
      <c r="A63" s="71"/>
      <c r="B63" s="72"/>
      <c r="C63" s="131"/>
      <c r="D63" s="78" t="s">
        <v>224</v>
      </c>
      <c r="E63" s="73" t="s">
        <v>137</v>
      </c>
      <c r="F63" s="74"/>
      <c r="G63" s="56"/>
      <c r="H63" s="76"/>
      <c r="I63" s="120"/>
      <c r="J63" s="44"/>
    </row>
    <row r="64" spans="1:10" s="45" customFormat="1" ht="16.5" customHeight="1" collapsed="1" x14ac:dyDescent="0.25">
      <c r="A64" s="49" t="s">
        <v>85</v>
      </c>
      <c r="B64" s="59">
        <v>6</v>
      </c>
      <c r="C64" s="130" t="s">
        <v>85</v>
      </c>
      <c r="D64" s="53" t="s">
        <v>53</v>
      </c>
      <c r="E64" s="54" t="s">
        <v>137</v>
      </c>
      <c r="F64" s="55">
        <f>F65+F67+F68+F69+F73+F74+F75+F76-0.01</f>
        <v>102910.51</v>
      </c>
      <c r="G64" s="55">
        <f>G65+G67+G68+G69+G73+G74+G75+G76+G70+G71+G72</f>
        <v>70326.89880000001</v>
      </c>
      <c r="H64" s="57" t="s">
        <v>2</v>
      </c>
      <c r="I64" s="121"/>
      <c r="J64" s="44"/>
    </row>
    <row r="65" spans="1:10" s="8" customFormat="1" ht="19.5" customHeight="1" x14ac:dyDescent="0.25">
      <c r="A65" s="60"/>
      <c r="B65" s="61" t="s">
        <v>95</v>
      </c>
      <c r="C65" s="129" t="s">
        <v>248</v>
      </c>
      <c r="D65" s="62" t="s">
        <v>6</v>
      </c>
      <c r="E65" s="54" t="s">
        <v>137</v>
      </c>
      <c r="F65" s="63">
        <v>85910.88</v>
      </c>
      <c r="G65" s="63">
        <v>57009.235849999997</v>
      </c>
      <c r="H65" s="64">
        <f t="shared" ref="H65:H69" si="4">G65/F65*100</f>
        <v>66.358575130414209</v>
      </c>
      <c r="I65" s="117"/>
      <c r="J65" s="44"/>
    </row>
    <row r="66" spans="1:10" s="8" customFormat="1" ht="19.5" customHeight="1" x14ac:dyDescent="0.25">
      <c r="A66" s="60"/>
      <c r="B66" s="61" t="s">
        <v>96</v>
      </c>
      <c r="C66" s="129"/>
      <c r="D66" s="62" t="s">
        <v>74</v>
      </c>
      <c r="E66" s="54" t="s">
        <v>137</v>
      </c>
      <c r="F66" s="56">
        <f>F67+F68+F69</f>
        <v>10738.86</v>
      </c>
      <c r="G66" s="56">
        <f>G67+G68+G69</f>
        <v>6387.4484299999995</v>
      </c>
      <c r="H66" s="64" t="s">
        <v>2</v>
      </c>
      <c r="I66" s="117"/>
      <c r="J66" s="44"/>
    </row>
    <row r="67" spans="1:10" s="21" customFormat="1" ht="19.5" customHeight="1" outlineLevel="1" x14ac:dyDescent="0.25">
      <c r="A67" s="70"/>
      <c r="B67" s="70"/>
      <c r="C67" s="129" t="s">
        <v>249</v>
      </c>
      <c r="D67" s="68" t="s">
        <v>42</v>
      </c>
      <c r="E67" s="68" t="s">
        <v>137</v>
      </c>
      <c r="F67" s="63">
        <v>3006.88</v>
      </c>
      <c r="G67" s="63">
        <v>1622.0724</v>
      </c>
      <c r="H67" s="64">
        <f t="shared" si="4"/>
        <v>53.945365295588779</v>
      </c>
      <c r="I67" s="117"/>
      <c r="J67" s="44"/>
    </row>
    <row r="68" spans="1:10" s="21" customFormat="1" ht="19.5" customHeight="1" outlineLevel="1" x14ac:dyDescent="0.25">
      <c r="A68" s="70"/>
      <c r="B68" s="70"/>
      <c r="C68" s="129" t="s">
        <v>250</v>
      </c>
      <c r="D68" s="68" t="s">
        <v>8</v>
      </c>
      <c r="E68" s="68" t="s">
        <v>137</v>
      </c>
      <c r="F68" s="63">
        <v>5154.6499999999996</v>
      </c>
      <c r="G68" s="63">
        <v>3218.6257000000001</v>
      </c>
      <c r="H68" s="64">
        <f t="shared" si="4"/>
        <v>62.441207453464351</v>
      </c>
      <c r="I68" s="117"/>
      <c r="J68" s="44"/>
    </row>
    <row r="69" spans="1:10" s="21" customFormat="1" ht="19.5" customHeight="1" outlineLevel="1" x14ac:dyDescent="0.25">
      <c r="A69" s="70"/>
      <c r="B69" s="70"/>
      <c r="C69" s="129" t="s">
        <v>251</v>
      </c>
      <c r="D69" s="68" t="s">
        <v>7</v>
      </c>
      <c r="E69" s="68" t="s">
        <v>137</v>
      </c>
      <c r="F69" s="63">
        <v>2577.33</v>
      </c>
      <c r="G69" s="63">
        <v>1546.7503300000001</v>
      </c>
      <c r="H69" s="64">
        <f t="shared" si="4"/>
        <v>60.013670348771797</v>
      </c>
      <c r="I69" s="117"/>
      <c r="J69" s="44"/>
    </row>
    <row r="70" spans="1:10" s="21" customFormat="1" ht="19.5" customHeight="1" outlineLevel="1" x14ac:dyDescent="0.25">
      <c r="A70" s="70"/>
      <c r="B70" s="70"/>
      <c r="C70" s="129" t="s">
        <v>252</v>
      </c>
      <c r="D70" s="62" t="s">
        <v>322</v>
      </c>
      <c r="E70" s="68" t="s">
        <v>137</v>
      </c>
      <c r="F70" s="63">
        <v>0</v>
      </c>
      <c r="G70" s="63">
        <v>463.49004000000002</v>
      </c>
      <c r="H70" s="64">
        <v>0</v>
      </c>
      <c r="I70" s="117"/>
      <c r="J70" s="44"/>
    </row>
    <row r="71" spans="1:10" s="33" customFormat="1" ht="19.5" customHeight="1" x14ac:dyDescent="0.25">
      <c r="A71" s="60"/>
      <c r="B71" s="61" t="s">
        <v>97</v>
      </c>
      <c r="C71" s="129" t="s">
        <v>253</v>
      </c>
      <c r="D71" s="62" t="s">
        <v>9</v>
      </c>
      <c r="E71" s="54" t="s">
        <v>137</v>
      </c>
      <c r="F71" s="56">
        <v>0</v>
      </c>
      <c r="G71" s="56">
        <v>643.83627000000001</v>
      </c>
      <c r="H71" s="64">
        <v>0</v>
      </c>
      <c r="I71" s="116"/>
      <c r="J71" s="44"/>
    </row>
    <row r="72" spans="1:10" s="8" customFormat="1" ht="19.5" customHeight="1" x14ac:dyDescent="0.25">
      <c r="A72" s="60"/>
      <c r="B72" s="61" t="s">
        <v>98</v>
      </c>
      <c r="C72" s="129" t="s">
        <v>254</v>
      </c>
      <c r="D72" s="62" t="s">
        <v>63</v>
      </c>
      <c r="E72" s="54" t="s">
        <v>137</v>
      </c>
      <c r="F72" s="56">
        <v>0</v>
      </c>
      <c r="G72" s="56">
        <v>257.83751999999998</v>
      </c>
      <c r="H72" s="64">
        <v>0</v>
      </c>
      <c r="I72" s="117"/>
      <c r="J72" s="44"/>
    </row>
    <row r="73" spans="1:10" s="33" customFormat="1" ht="19.5" customHeight="1" x14ac:dyDescent="0.25">
      <c r="A73" s="60"/>
      <c r="B73" s="61" t="s">
        <v>99</v>
      </c>
      <c r="C73" s="129" t="s">
        <v>255</v>
      </c>
      <c r="D73" s="62" t="s">
        <v>10</v>
      </c>
      <c r="E73" s="54" t="s">
        <v>137</v>
      </c>
      <c r="F73" s="63">
        <v>560.11</v>
      </c>
      <c r="G73" s="63">
        <v>794.86359000000004</v>
      </c>
      <c r="H73" s="64">
        <f t="shared" ref="H73:H75" si="5">G73/F73*100</f>
        <v>141.91205120422774</v>
      </c>
      <c r="I73" s="116"/>
      <c r="J73" s="44"/>
    </row>
    <row r="74" spans="1:10" s="100" customFormat="1" ht="19.5" customHeight="1" x14ac:dyDescent="0.25">
      <c r="A74" s="60"/>
      <c r="B74" s="61" t="s">
        <v>100</v>
      </c>
      <c r="C74" s="129" t="s">
        <v>256</v>
      </c>
      <c r="D74" s="62" t="s">
        <v>27</v>
      </c>
      <c r="E74" s="54" t="s">
        <v>137</v>
      </c>
      <c r="F74" s="63">
        <v>61.65</v>
      </c>
      <c r="G74" s="63">
        <v>105.92315000000001</v>
      </c>
      <c r="H74" s="64">
        <f t="shared" si="5"/>
        <v>171.81370640713709</v>
      </c>
      <c r="I74" s="117"/>
      <c r="J74" s="44"/>
    </row>
    <row r="75" spans="1:10" s="33" customFormat="1" ht="19.5" customHeight="1" x14ac:dyDescent="0.25">
      <c r="A75" s="60"/>
      <c r="B75" s="61" t="s">
        <v>101</v>
      </c>
      <c r="C75" s="136" t="s">
        <v>297</v>
      </c>
      <c r="D75" s="62" t="s">
        <v>11</v>
      </c>
      <c r="E75" s="54" t="s">
        <v>137</v>
      </c>
      <c r="F75" s="56">
        <v>145.18</v>
      </c>
      <c r="G75" s="56">
        <v>126.62994999999999</v>
      </c>
      <c r="H75" s="64">
        <f t="shared" si="5"/>
        <v>87.222723515635764</v>
      </c>
      <c r="I75" s="116"/>
      <c r="J75" s="44"/>
    </row>
    <row r="76" spans="1:10" s="9" customFormat="1" ht="19.5" customHeight="1" x14ac:dyDescent="0.25">
      <c r="A76" s="60"/>
      <c r="B76" s="61" t="s">
        <v>102</v>
      </c>
      <c r="C76" s="129" t="s">
        <v>257</v>
      </c>
      <c r="D76" s="53" t="s">
        <v>19</v>
      </c>
      <c r="E76" s="54" t="s">
        <v>137</v>
      </c>
      <c r="F76" s="55">
        <f>F77+F78+F84+F85</f>
        <v>5493.84</v>
      </c>
      <c r="G76" s="55">
        <f>G77+G78+G84+G85</f>
        <v>4537.634</v>
      </c>
      <c r="H76" s="80" t="s">
        <v>2</v>
      </c>
      <c r="I76" s="117"/>
      <c r="J76" s="44"/>
    </row>
    <row r="77" spans="1:10" s="34" customFormat="1" ht="18.75" customHeight="1" x14ac:dyDescent="0.25">
      <c r="A77" s="60"/>
      <c r="B77" s="61" t="s">
        <v>103</v>
      </c>
      <c r="C77" s="129" t="s">
        <v>258</v>
      </c>
      <c r="D77" s="62" t="s">
        <v>20</v>
      </c>
      <c r="E77" s="54" t="s">
        <v>137</v>
      </c>
      <c r="F77" s="63">
        <v>835.3</v>
      </c>
      <c r="G77" s="56">
        <v>1027.3633600000001</v>
      </c>
      <c r="H77" s="64">
        <f t="shared" ref="H77:H78" si="6">G77/F77*100</f>
        <v>122.99333892014846</v>
      </c>
      <c r="I77" s="117"/>
      <c r="J77" s="44"/>
    </row>
    <row r="78" spans="1:10" s="9" customFormat="1" ht="18.75" customHeight="1" x14ac:dyDescent="0.25">
      <c r="A78" s="60"/>
      <c r="B78" s="61" t="s">
        <v>104</v>
      </c>
      <c r="C78" s="129" t="s">
        <v>259</v>
      </c>
      <c r="D78" s="62" t="s">
        <v>55</v>
      </c>
      <c r="E78" s="54" t="s">
        <v>137</v>
      </c>
      <c r="F78" s="63">
        <v>4526.57</v>
      </c>
      <c r="G78" s="63">
        <v>3436.3701099999998</v>
      </c>
      <c r="H78" s="64">
        <f t="shared" si="6"/>
        <v>75.915541127166932</v>
      </c>
      <c r="I78" s="117"/>
      <c r="J78" s="44"/>
    </row>
    <row r="79" spans="1:10" s="20" customFormat="1" ht="18.75" hidden="1" customHeight="1" outlineLevel="1" x14ac:dyDescent="0.25">
      <c r="A79" s="70"/>
      <c r="B79" s="70"/>
      <c r="C79" s="129"/>
      <c r="D79" s="68" t="s">
        <v>54</v>
      </c>
      <c r="E79" s="54"/>
      <c r="F79" s="63"/>
      <c r="G79" s="56">
        <v>898.64891</v>
      </c>
      <c r="H79" s="64"/>
      <c r="I79" s="117"/>
      <c r="J79" s="44"/>
    </row>
    <row r="80" spans="1:10" s="20" customFormat="1" ht="18.75" hidden="1" customHeight="1" outlineLevel="1" x14ac:dyDescent="0.25">
      <c r="A80" s="70"/>
      <c r="B80" s="70"/>
      <c r="C80" s="129"/>
      <c r="D80" s="68" t="s">
        <v>157</v>
      </c>
      <c r="E80" s="54"/>
      <c r="F80" s="63"/>
      <c r="G80" s="56">
        <v>2014.5</v>
      </c>
      <c r="H80" s="64"/>
      <c r="I80" s="117"/>
      <c r="J80" s="44"/>
    </row>
    <row r="81" spans="1:10" s="20" customFormat="1" ht="18.75" hidden="1" customHeight="1" outlineLevel="1" x14ac:dyDescent="0.25">
      <c r="A81" s="70"/>
      <c r="B81" s="70"/>
      <c r="C81" s="129"/>
      <c r="D81" s="68" t="s">
        <v>160</v>
      </c>
      <c r="E81" s="54"/>
      <c r="F81" s="63"/>
      <c r="G81" s="56">
        <v>523.22119999999995</v>
      </c>
      <c r="H81" s="64"/>
      <c r="I81" s="117"/>
      <c r="J81" s="44"/>
    </row>
    <row r="82" spans="1:10" s="20" customFormat="1" ht="18.75" hidden="1" customHeight="1" outlineLevel="1" x14ac:dyDescent="0.25">
      <c r="A82" s="70"/>
      <c r="B82" s="70"/>
      <c r="C82" s="129"/>
      <c r="D82" s="68" t="s">
        <v>158</v>
      </c>
      <c r="E82" s="54"/>
      <c r="F82" s="63"/>
      <c r="G82" s="56">
        <v>0</v>
      </c>
      <c r="H82" s="64"/>
      <c r="I82" s="117"/>
      <c r="J82" s="44"/>
    </row>
    <row r="83" spans="1:10" s="20" customFormat="1" ht="18.75" hidden="1" customHeight="1" outlineLevel="1" x14ac:dyDescent="0.25">
      <c r="A83" s="70"/>
      <c r="B83" s="70"/>
      <c r="C83" s="129"/>
      <c r="D83" s="68" t="s">
        <v>159</v>
      </c>
      <c r="E83" s="54"/>
      <c r="F83" s="63"/>
      <c r="G83" s="56">
        <v>0</v>
      </c>
      <c r="H83" s="64"/>
      <c r="I83" s="117"/>
      <c r="J83" s="44"/>
    </row>
    <row r="84" spans="1:10" s="35" customFormat="1" ht="18.75" customHeight="1" collapsed="1" x14ac:dyDescent="0.25">
      <c r="A84" s="60"/>
      <c r="B84" s="61" t="s">
        <v>105</v>
      </c>
      <c r="C84" s="129" t="s">
        <v>260</v>
      </c>
      <c r="D84" s="62" t="s">
        <v>21</v>
      </c>
      <c r="E84" s="54" t="s">
        <v>137</v>
      </c>
      <c r="F84" s="63">
        <v>99.81</v>
      </c>
      <c r="G84" s="56">
        <v>57.834000000000003</v>
      </c>
      <c r="H84" s="64">
        <f>G84/F84*100</f>
        <v>57.944093778178541</v>
      </c>
      <c r="I84" s="117"/>
      <c r="J84" s="44"/>
    </row>
    <row r="85" spans="1:10" s="100" customFormat="1" ht="18.75" customHeight="1" x14ac:dyDescent="0.25">
      <c r="A85" s="60"/>
      <c r="B85" s="61" t="s">
        <v>106</v>
      </c>
      <c r="C85" s="129" t="s">
        <v>261</v>
      </c>
      <c r="D85" s="62" t="s">
        <v>144</v>
      </c>
      <c r="E85" s="54" t="s">
        <v>137</v>
      </c>
      <c r="F85" s="63">
        <v>32.159999999999997</v>
      </c>
      <c r="G85" s="56">
        <v>16.06653</v>
      </c>
      <c r="H85" s="64">
        <f>G85/F85*100</f>
        <v>49.958115671641792</v>
      </c>
      <c r="I85" s="116"/>
      <c r="J85" s="44"/>
    </row>
    <row r="86" spans="1:10" s="9" customFormat="1" ht="20.25" customHeight="1" x14ac:dyDescent="0.25">
      <c r="A86" s="50" t="s">
        <v>86</v>
      </c>
      <c r="B86" s="61">
        <v>7</v>
      </c>
      <c r="C86" s="129" t="s">
        <v>86</v>
      </c>
      <c r="D86" s="53" t="s">
        <v>52</v>
      </c>
      <c r="E86" s="54" t="s">
        <v>137</v>
      </c>
      <c r="F86" s="55">
        <f>F87+F94+F97+F98+F99+F100+F101+F111+F142+0.02</f>
        <v>104421.255</v>
      </c>
      <c r="G86" s="55">
        <f>G87+G94+G97+G98+G99+G100+G101+G111</f>
        <v>134589.69196999999</v>
      </c>
      <c r="H86" s="80" t="s">
        <v>2</v>
      </c>
      <c r="I86" s="117"/>
      <c r="J86" s="44"/>
    </row>
    <row r="87" spans="1:10" s="9" customFormat="1" ht="71.25" customHeight="1" x14ac:dyDescent="0.25">
      <c r="A87" s="60"/>
      <c r="B87" s="61"/>
      <c r="C87" s="129" t="s">
        <v>262</v>
      </c>
      <c r="D87" s="53" t="s">
        <v>164</v>
      </c>
      <c r="E87" s="54" t="s">
        <v>137</v>
      </c>
      <c r="F87" s="55">
        <f>F88+F89</f>
        <v>52718.020000000004</v>
      </c>
      <c r="G87" s="55">
        <f>G88+G89</f>
        <v>50407.240550000002</v>
      </c>
      <c r="H87" s="80" t="s">
        <v>2</v>
      </c>
      <c r="I87" s="117"/>
      <c r="J87" s="44"/>
    </row>
    <row r="88" spans="1:10" s="9" customFormat="1" ht="32.25" customHeight="1" x14ac:dyDescent="0.25">
      <c r="A88" s="60"/>
      <c r="B88" s="61" t="s">
        <v>107</v>
      </c>
      <c r="C88" s="129" t="s">
        <v>263</v>
      </c>
      <c r="D88" s="62" t="s">
        <v>70</v>
      </c>
      <c r="E88" s="54" t="s">
        <v>137</v>
      </c>
      <c r="F88" s="63">
        <v>46860.480000000003</v>
      </c>
      <c r="G88" s="56">
        <v>44950.4205</v>
      </c>
      <c r="H88" s="64">
        <f>G88/F88*100</f>
        <v>95.923943800831736</v>
      </c>
      <c r="I88" s="125"/>
      <c r="J88" s="44"/>
    </row>
    <row r="89" spans="1:10" s="9" customFormat="1" ht="18" customHeight="1" x14ac:dyDescent="0.25">
      <c r="A89" s="60"/>
      <c r="B89" s="61" t="s">
        <v>108</v>
      </c>
      <c r="C89" s="129"/>
      <c r="D89" s="62" t="s">
        <v>74</v>
      </c>
      <c r="E89" s="54" t="s">
        <v>137</v>
      </c>
      <c r="F89" s="56">
        <f>F90+F91+F92</f>
        <v>5857.54</v>
      </c>
      <c r="G89" s="56">
        <v>5456.8200500000003</v>
      </c>
      <c r="H89" s="64">
        <f>G89/F89*100</f>
        <v>93.15890373774657</v>
      </c>
      <c r="I89" s="117"/>
      <c r="J89" s="44"/>
    </row>
    <row r="90" spans="1:10" s="20" customFormat="1" ht="18.75" customHeight="1" outlineLevel="1" x14ac:dyDescent="0.25">
      <c r="A90" s="70"/>
      <c r="B90" s="70"/>
      <c r="C90" s="129" t="s">
        <v>264</v>
      </c>
      <c r="D90" s="68" t="s">
        <v>7</v>
      </c>
      <c r="E90" s="54" t="s">
        <v>137</v>
      </c>
      <c r="F90" s="63">
        <v>1405.81</v>
      </c>
      <c r="G90" s="56">
        <v>1283.58125</v>
      </c>
      <c r="H90" s="64">
        <f t="shared" ref="H90:H92" si="7">G90/F90*100</f>
        <v>91.305457351989247</v>
      </c>
      <c r="I90" s="117"/>
      <c r="J90" s="44"/>
    </row>
    <row r="91" spans="1:10" s="20" customFormat="1" ht="18.75" customHeight="1" outlineLevel="1" x14ac:dyDescent="0.25">
      <c r="A91" s="70"/>
      <c r="B91" s="70"/>
      <c r="C91" s="129" t="s">
        <v>265</v>
      </c>
      <c r="D91" s="68" t="s">
        <v>42</v>
      </c>
      <c r="E91" s="54" t="s">
        <v>137</v>
      </c>
      <c r="F91" s="63">
        <v>1640.11</v>
      </c>
      <c r="G91" s="56">
        <v>1341.5281600000001</v>
      </c>
      <c r="H91" s="64">
        <f t="shared" si="7"/>
        <v>81.795011310217006</v>
      </c>
      <c r="I91" s="117"/>
      <c r="J91" s="44"/>
    </row>
    <row r="92" spans="1:10" s="20" customFormat="1" ht="18.75" customHeight="1" outlineLevel="1" x14ac:dyDescent="0.25">
      <c r="A92" s="70"/>
      <c r="B92" s="70"/>
      <c r="C92" s="129" t="s">
        <v>266</v>
      </c>
      <c r="D92" s="68" t="s">
        <v>8</v>
      </c>
      <c r="E92" s="54" t="s">
        <v>137</v>
      </c>
      <c r="F92" s="63">
        <v>2811.62</v>
      </c>
      <c r="G92" s="56">
        <v>2382.4457000000002</v>
      </c>
      <c r="H92" s="64">
        <f t="shared" si="7"/>
        <v>84.735693301370745</v>
      </c>
      <c r="I92" s="117"/>
      <c r="J92" s="44"/>
    </row>
    <row r="93" spans="1:10" s="20" customFormat="1" ht="18.75" customHeight="1" outlineLevel="1" x14ac:dyDescent="0.25">
      <c r="A93" s="70"/>
      <c r="B93" s="70"/>
      <c r="C93" s="129" t="s">
        <v>267</v>
      </c>
      <c r="D93" s="62" t="s">
        <v>322</v>
      </c>
      <c r="E93" s="54" t="s">
        <v>137</v>
      </c>
      <c r="F93" s="63">
        <v>0</v>
      </c>
      <c r="G93" s="56">
        <v>449.26494000000002</v>
      </c>
      <c r="H93" s="64">
        <v>0</v>
      </c>
      <c r="I93" s="117"/>
      <c r="J93" s="44"/>
    </row>
    <row r="94" spans="1:10" s="9" customFormat="1" ht="21.75" customHeight="1" x14ac:dyDescent="0.25">
      <c r="A94" s="60"/>
      <c r="B94" s="61" t="s">
        <v>109</v>
      </c>
      <c r="C94" s="129" t="s">
        <v>268</v>
      </c>
      <c r="D94" s="62" t="s">
        <v>14</v>
      </c>
      <c r="E94" s="54" t="s">
        <v>137</v>
      </c>
      <c r="F94" s="63">
        <v>0</v>
      </c>
      <c r="G94" s="56">
        <v>6253.5558799999999</v>
      </c>
      <c r="H94" s="56" t="s">
        <v>2</v>
      </c>
      <c r="I94" s="117"/>
      <c r="J94" s="44"/>
    </row>
    <row r="95" spans="1:10" s="20" customFormat="1" ht="16.5" hidden="1" customHeight="1" outlineLevel="1" x14ac:dyDescent="0.25">
      <c r="A95" s="70"/>
      <c r="B95" s="70"/>
      <c r="C95" s="129"/>
      <c r="D95" s="68" t="s">
        <v>56</v>
      </c>
      <c r="E95" s="54" t="s">
        <v>137</v>
      </c>
      <c r="F95" s="63">
        <v>0</v>
      </c>
      <c r="G95" s="56">
        <v>409.83035999999998</v>
      </c>
      <c r="H95" s="64"/>
      <c r="I95" s="117"/>
      <c r="J95" s="44"/>
    </row>
    <row r="96" spans="1:10" s="101" customFormat="1" ht="15" hidden="1" customHeight="1" outlineLevel="1" x14ac:dyDescent="0.25">
      <c r="A96" s="70"/>
      <c r="B96" s="70"/>
      <c r="C96" s="129"/>
      <c r="D96" s="68" t="s">
        <v>57</v>
      </c>
      <c r="E96" s="54" t="s">
        <v>137</v>
      </c>
      <c r="F96" s="63">
        <v>0</v>
      </c>
      <c r="G96" s="56">
        <v>5843.72552</v>
      </c>
      <c r="H96" s="64"/>
      <c r="I96" s="117"/>
      <c r="J96" s="44"/>
    </row>
    <row r="97" spans="1:11" s="33" customFormat="1" ht="18.75" customHeight="1" collapsed="1" x14ac:dyDescent="0.25">
      <c r="A97" s="60"/>
      <c r="B97" s="61" t="s">
        <v>110</v>
      </c>
      <c r="C97" s="129" t="s">
        <v>269</v>
      </c>
      <c r="D97" s="62" t="s">
        <v>40</v>
      </c>
      <c r="E97" s="54" t="s">
        <v>137</v>
      </c>
      <c r="F97" s="63">
        <v>898.12</v>
      </c>
      <c r="G97" s="56">
        <v>1011.3586</v>
      </c>
      <c r="H97" s="64">
        <f t="shared" ref="H97" si="8">G97/F97*100</f>
        <v>112.60840422215294</v>
      </c>
      <c r="I97" s="116"/>
      <c r="J97" s="44"/>
    </row>
    <row r="98" spans="1:11" s="33" customFormat="1" ht="18.75" customHeight="1" x14ac:dyDescent="0.25">
      <c r="A98" s="60"/>
      <c r="B98" s="61" t="s">
        <v>111</v>
      </c>
      <c r="C98" s="129" t="s">
        <v>270</v>
      </c>
      <c r="D98" s="62" t="s">
        <v>9</v>
      </c>
      <c r="E98" s="54" t="s">
        <v>137</v>
      </c>
      <c r="F98" s="63">
        <v>0</v>
      </c>
      <c r="G98" s="56">
        <v>0</v>
      </c>
      <c r="H98" s="64" t="s">
        <v>2</v>
      </c>
      <c r="I98" s="117"/>
      <c r="J98" s="44"/>
    </row>
    <row r="99" spans="1:11" s="37" customFormat="1" ht="18.75" customHeight="1" x14ac:dyDescent="0.25">
      <c r="A99" s="71"/>
      <c r="B99" s="61" t="s">
        <v>112</v>
      </c>
      <c r="C99" s="129" t="s">
        <v>271</v>
      </c>
      <c r="D99" s="62" t="s">
        <v>10</v>
      </c>
      <c r="E99" s="54" t="s">
        <v>137</v>
      </c>
      <c r="F99" s="63">
        <v>2823.57</v>
      </c>
      <c r="G99" s="56">
        <v>1183.03854</v>
      </c>
      <c r="H99" s="64">
        <f t="shared" ref="H99:H105" si="9">G99/F99*100</f>
        <v>41.898679331484608</v>
      </c>
      <c r="I99" s="120"/>
      <c r="J99" s="44"/>
    </row>
    <row r="100" spans="1:11" s="33" customFormat="1" ht="18.75" customHeight="1" x14ac:dyDescent="0.25">
      <c r="A100" s="60"/>
      <c r="B100" s="61" t="s">
        <v>113</v>
      </c>
      <c r="C100" s="129" t="s">
        <v>272</v>
      </c>
      <c r="D100" s="62" t="s">
        <v>11</v>
      </c>
      <c r="E100" s="54" t="s">
        <v>137</v>
      </c>
      <c r="F100" s="63">
        <v>1057.54</v>
      </c>
      <c r="G100" s="56">
        <v>622.93195000000003</v>
      </c>
      <c r="H100" s="64">
        <f t="shared" si="9"/>
        <v>58.903866520415306</v>
      </c>
      <c r="I100" s="117"/>
      <c r="J100" s="44"/>
    </row>
    <row r="101" spans="1:11" s="9" customFormat="1" ht="18.75" customHeight="1" x14ac:dyDescent="0.25">
      <c r="A101" s="60"/>
      <c r="B101" s="61" t="s">
        <v>116</v>
      </c>
      <c r="C101" s="135" t="s">
        <v>273</v>
      </c>
      <c r="D101" s="53" t="s">
        <v>41</v>
      </c>
      <c r="E101" s="54" t="s">
        <v>137</v>
      </c>
      <c r="F101" s="55">
        <f>F102+F105+F108+F109+F110</f>
        <v>29257.5</v>
      </c>
      <c r="G101" s="55">
        <f>G102+G105+G108+G109+G110</f>
        <v>40937.773000000001</v>
      </c>
      <c r="H101" s="80" t="s">
        <v>2</v>
      </c>
      <c r="I101" s="117"/>
      <c r="J101" s="44"/>
    </row>
    <row r="102" spans="1:11" s="28" customFormat="1" ht="18.75" customHeight="1" x14ac:dyDescent="0.25">
      <c r="A102" s="71"/>
      <c r="B102" s="61" t="s">
        <v>117</v>
      </c>
      <c r="C102" s="129" t="s">
        <v>274</v>
      </c>
      <c r="D102" s="62" t="s">
        <v>72</v>
      </c>
      <c r="E102" s="54" t="s">
        <v>137</v>
      </c>
      <c r="F102" s="63">
        <v>614.73</v>
      </c>
      <c r="G102" s="56">
        <v>129.47</v>
      </c>
      <c r="H102" s="64">
        <f t="shared" si="9"/>
        <v>21.061278935467602</v>
      </c>
      <c r="I102" s="120"/>
      <c r="J102" s="44"/>
    </row>
    <row r="103" spans="1:11" s="101" customFormat="1" ht="18.75" hidden="1" customHeight="1" outlineLevel="1" x14ac:dyDescent="0.25">
      <c r="A103" s="70"/>
      <c r="B103" s="70"/>
      <c r="C103" s="129"/>
      <c r="D103" s="68" t="s">
        <v>71</v>
      </c>
      <c r="E103" s="54" t="s">
        <v>137</v>
      </c>
      <c r="F103" s="63">
        <v>0</v>
      </c>
      <c r="G103" s="56">
        <v>129.47</v>
      </c>
      <c r="H103" s="76" t="s">
        <v>2</v>
      </c>
      <c r="I103" s="117"/>
      <c r="J103" s="44"/>
    </row>
    <row r="104" spans="1:11" s="21" customFormat="1" ht="18.75" hidden="1" customHeight="1" outlineLevel="1" x14ac:dyDescent="0.25">
      <c r="A104" s="70"/>
      <c r="B104" s="70"/>
      <c r="C104" s="129"/>
      <c r="D104" s="68" t="s">
        <v>50</v>
      </c>
      <c r="E104" s="54" t="s">
        <v>137</v>
      </c>
      <c r="F104" s="63">
        <v>0</v>
      </c>
      <c r="G104" s="56">
        <v>0</v>
      </c>
      <c r="H104" s="64"/>
      <c r="I104" s="117"/>
      <c r="J104" s="44"/>
      <c r="K104" s="109" t="s">
        <v>2</v>
      </c>
    </row>
    <row r="105" spans="1:11" s="33" customFormat="1" ht="18.75" customHeight="1" collapsed="1" x14ac:dyDescent="0.25">
      <c r="A105" s="60"/>
      <c r="B105" s="61" t="s">
        <v>118</v>
      </c>
      <c r="C105" s="129" t="s">
        <v>275</v>
      </c>
      <c r="D105" s="62" t="s">
        <v>30</v>
      </c>
      <c r="E105" s="54" t="s">
        <v>137</v>
      </c>
      <c r="F105" s="63">
        <v>853.55</v>
      </c>
      <c r="G105" s="56">
        <v>608.68499999999995</v>
      </c>
      <c r="H105" s="64">
        <f t="shared" si="9"/>
        <v>71.312166832640145</v>
      </c>
      <c r="I105" s="117"/>
      <c r="J105" s="44"/>
    </row>
    <row r="106" spans="1:11" s="38" customFormat="1" ht="18.75" hidden="1" customHeight="1" outlineLevel="1" x14ac:dyDescent="0.25">
      <c r="A106" s="70"/>
      <c r="B106" s="70"/>
      <c r="C106" s="129"/>
      <c r="D106" s="68" t="s">
        <v>4</v>
      </c>
      <c r="E106" s="54" t="s">
        <v>137</v>
      </c>
      <c r="F106" s="63">
        <v>0</v>
      </c>
      <c r="G106" s="56">
        <v>66.3</v>
      </c>
      <c r="H106" s="64"/>
      <c r="I106" s="117"/>
      <c r="J106" s="44"/>
    </row>
    <row r="107" spans="1:11" s="38" customFormat="1" ht="18.75" hidden="1" customHeight="1" outlineLevel="1" x14ac:dyDescent="0.25">
      <c r="A107" s="70"/>
      <c r="B107" s="70"/>
      <c r="C107" s="129"/>
      <c r="D107" s="68" t="s">
        <v>58</v>
      </c>
      <c r="E107" s="54" t="s">
        <v>137</v>
      </c>
      <c r="F107" s="63">
        <v>0</v>
      </c>
      <c r="G107" s="56">
        <v>542.38499999999999</v>
      </c>
      <c r="H107" s="64"/>
      <c r="I107" s="117"/>
      <c r="J107" s="44"/>
    </row>
    <row r="108" spans="1:11" s="34" customFormat="1" ht="30" customHeight="1" collapsed="1" x14ac:dyDescent="0.25">
      <c r="A108" s="60"/>
      <c r="B108" s="61" t="s">
        <v>119</v>
      </c>
      <c r="C108" s="129" t="s">
        <v>276</v>
      </c>
      <c r="D108" s="62" t="s">
        <v>31</v>
      </c>
      <c r="E108" s="54" t="s">
        <v>137</v>
      </c>
      <c r="F108" s="63">
        <v>23573.56</v>
      </c>
      <c r="G108" s="56">
        <v>36635.972000000002</v>
      </c>
      <c r="H108" s="64">
        <f t="shared" ref="H108" si="10">G108/F108*100</f>
        <v>155.41128281006345</v>
      </c>
      <c r="I108" s="117"/>
      <c r="J108" s="44"/>
    </row>
    <row r="109" spans="1:11" s="34" customFormat="1" ht="18.75" customHeight="1" x14ac:dyDescent="0.25">
      <c r="A109" s="60"/>
      <c r="B109" s="61" t="s">
        <v>120</v>
      </c>
      <c r="C109" s="129" t="s">
        <v>277</v>
      </c>
      <c r="D109" s="62" t="s">
        <v>3</v>
      </c>
      <c r="E109" s="54" t="s">
        <v>137</v>
      </c>
      <c r="F109" s="63">
        <v>3296.75</v>
      </c>
      <c r="G109" s="56">
        <v>3359.616</v>
      </c>
      <c r="H109" s="64">
        <f t="shared" ref="H109" si="11">G109/F109*100</f>
        <v>101.9069083187988</v>
      </c>
      <c r="I109" s="117"/>
      <c r="J109" s="44"/>
    </row>
    <row r="110" spans="1:11" s="34" customFormat="1" ht="18" customHeight="1" x14ac:dyDescent="0.25">
      <c r="A110" s="60"/>
      <c r="B110" s="61" t="s">
        <v>121</v>
      </c>
      <c r="C110" s="129" t="s">
        <v>278</v>
      </c>
      <c r="D110" s="62" t="s">
        <v>22</v>
      </c>
      <c r="E110" s="54" t="s">
        <v>137</v>
      </c>
      <c r="F110" s="63">
        <v>918.91</v>
      </c>
      <c r="G110" s="56">
        <v>204.03</v>
      </c>
      <c r="H110" s="64">
        <f t="shared" ref="H110:H112" si="12">G110/F110*100</f>
        <v>22.203480210249101</v>
      </c>
      <c r="I110" s="117"/>
      <c r="J110" s="44"/>
    </row>
    <row r="111" spans="1:11" s="8" customFormat="1" ht="18" customHeight="1" x14ac:dyDescent="0.25">
      <c r="A111" s="60"/>
      <c r="B111" s="61" t="s">
        <v>122</v>
      </c>
      <c r="C111" s="129" t="s">
        <v>323</v>
      </c>
      <c r="D111" s="53" t="s">
        <v>23</v>
      </c>
      <c r="E111" s="54" t="s">
        <v>137</v>
      </c>
      <c r="F111" s="55">
        <f>F112+F125+F126+F130+F132+F138+F139+F140+F141</f>
        <v>17361.75</v>
      </c>
      <c r="G111" s="55">
        <f>G112+G125+G126+G130+G132+G138+G139+G140+G141+G142+G131+G121+G122+G143</f>
        <v>34173.793449999997</v>
      </c>
      <c r="H111" s="64" t="s">
        <v>2</v>
      </c>
      <c r="I111" s="117"/>
      <c r="J111" s="44"/>
    </row>
    <row r="112" spans="1:11" s="8" customFormat="1" ht="18" customHeight="1" x14ac:dyDescent="0.25">
      <c r="A112" s="60"/>
      <c r="B112" s="61" t="s">
        <v>123</v>
      </c>
      <c r="C112" s="129" t="s">
        <v>324</v>
      </c>
      <c r="D112" s="62" t="s">
        <v>64</v>
      </c>
      <c r="E112" s="54" t="s">
        <v>137</v>
      </c>
      <c r="F112" s="63">
        <v>844.92</v>
      </c>
      <c r="G112" s="56">
        <v>553.41453000000001</v>
      </c>
      <c r="H112" s="64">
        <f t="shared" si="12"/>
        <v>65.499044879988645</v>
      </c>
      <c r="I112" s="116"/>
      <c r="J112" s="44"/>
    </row>
    <row r="113" spans="1:10" s="21" customFormat="1" ht="18" hidden="1" customHeight="1" outlineLevel="1" x14ac:dyDescent="0.25">
      <c r="A113" s="70"/>
      <c r="B113" s="70"/>
      <c r="C113" s="129"/>
      <c r="D113" s="68" t="s">
        <v>45</v>
      </c>
      <c r="E113" s="54" t="s">
        <v>137</v>
      </c>
      <c r="F113" s="56">
        <v>0</v>
      </c>
      <c r="G113" s="56">
        <v>138.22964999999999</v>
      </c>
      <c r="H113" s="64">
        <v>0</v>
      </c>
      <c r="I113" s="117"/>
      <c r="J113" s="44"/>
    </row>
    <row r="114" spans="1:10" s="20" customFormat="1" ht="18" hidden="1" customHeight="1" outlineLevel="1" x14ac:dyDescent="0.25">
      <c r="A114" s="70"/>
      <c r="B114" s="70"/>
      <c r="C114" s="129"/>
      <c r="D114" s="68" t="s">
        <v>67</v>
      </c>
      <c r="E114" s="54" t="s">
        <v>137</v>
      </c>
      <c r="F114" s="56">
        <v>0</v>
      </c>
      <c r="G114" s="56">
        <v>0</v>
      </c>
      <c r="H114" s="64"/>
      <c r="I114" s="117"/>
      <c r="J114" s="44"/>
    </row>
    <row r="115" spans="1:10" s="21" customFormat="1" ht="18" hidden="1" customHeight="1" outlineLevel="1" x14ac:dyDescent="0.25">
      <c r="A115" s="70"/>
      <c r="B115" s="70"/>
      <c r="C115" s="129"/>
      <c r="D115" s="68" t="s">
        <v>46</v>
      </c>
      <c r="E115" s="54" t="s">
        <v>137</v>
      </c>
      <c r="F115" s="56">
        <v>0</v>
      </c>
      <c r="G115" s="56">
        <v>12.24</v>
      </c>
      <c r="H115" s="64"/>
      <c r="I115" s="117"/>
      <c r="J115" s="44"/>
    </row>
    <row r="116" spans="1:10" s="20" customFormat="1" ht="18" hidden="1" customHeight="1" outlineLevel="1" x14ac:dyDescent="0.25">
      <c r="A116" s="70"/>
      <c r="B116" s="70"/>
      <c r="C116" s="129"/>
      <c r="D116" s="68" t="s">
        <v>150</v>
      </c>
      <c r="E116" s="54" t="s">
        <v>137</v>
      </c>
      <c r="F116" s="56">
        <v>0</v>
      </c>
      <c r="G116" s="56">
        <v>0</v>
      </c>
      <c r="H116" s="64"/>
      <c r="I116" s="117"/>
      <c r="J116" s="44"/>
    </row>
    <row r="117" spans="1:10" s="21" customFormat="1" ht="18" hidden="1" customHeight="1" outlineLevel="1" x14ac:dyDescent="0.25">
      <c r="A117" s="70"/>
      <c r="B117" s="70"/>
      <c r="C117" s="129"/>
      <c r="D117" s="68" t="s">
        <v>48</v>
      </c>
      <c r="E117" s="54" t="s">
        <v>137</v>
      </c>
      <c r="F117" s="56">
        <v>0</v>
      </c>
      <c r="G117" s="56">
        <v>402.94488000000001</v>
      </c>
      <c r="H117" s="64"/>
      <c r="I117" s="117"/>
      <c r="J117" s="44"/>
    </row>
    <row r="118" spans="1:10" s="20" customFormat="1" ht="18" hidden="1" customHeight="1" outlineLevel="1" x14ac:dyDescent="0.25">
      <c r="A118" s="70"/>
      <c r="B118" s="70"/>
      <c r="C118" s="129"/>
      <c r="D118" s="68" t="s">
        <v>66</v>
      </c>
      <c r="E118" s="54" t="s">
        <v>137</v>
      </c>
      <c r="F118" s="56">
        <v>0</v>
      </c>
      <c r="G118" s="56">
        <v>0</v>
      </c>
      <c r="H118" s="64"/>
      <c r="I118" s="117"/>
      <c r="J118" s="44"/>
    </row>
    <row r="119" spans="1:10" s="21" customFormat="1" ht="18" hidden="1" customHeight="1" outlineLevel="1" x14ac:dyDescent="0.25">
      <c r="A119" s="70"/>
      <c r="B119" s="70"/>
      <c r="C119" s="129"/>
      <c r="D119" s="68" t="s">
        <v>68</v>
      </c>
      <c r="E119" s="54" t="s">
        <v>137</v>
      </c>
      <c r="F119" s="56">
        <v>0</v>
      </c>
      <c r="G119" s="56">
        <v>0</v>
      </c>
      <c r="H119" s="64"/>
      <c r="I119" s="117"/>
      <c r="J119" s="44"/>
    </row>
    <row r="120" spans="1:10" s="20" customFormat="1" ht="18" hidden="1" customHeight="1" outlineLevel="1" x14ac:dyDescent="0.25">
      <c r="A120" s="70"/>
      <c r="B120" s="70"/>
      <c r="C120" s="129"/>
      <c r="D120" s="68" t="s">
        <v>204</v>
      </c>
      <c r="E120" s="54" t="s">
        <v>137</v>
      </c>
      <c r="F120" s="56">
        <v>0</v>
      </c>
      <c r="G120" s="56">
        <v>0</v>
      </c>
      <c r="H120" s="64">
        <v>0</v>
      </c>
      <c r="I120" s="117"/>
      <c r="J120" s="44"/>
    </row>
    <row r="121" spans="1:10" s="41" customFormat="1" ht="18" customHeight="1" collapsed="1" x14ac:dyDescent="0.25">
      <c r="A121" s="61"/>
      <c r="B121" s="61" t="s">
        <v>124</v>
      </c>
      <c r="C121" s="129" t="s">
        <v>325</v>
      </c>
      <c r="D121" s="62" t="s">
        <v>75</v>
      </c>
      <c r="E121" s="54" t="s">
        <v>137</v>
      </c>
      <c r="F121" s="63">
        <v>0</v>
      </c>
      <c r="G121" s="56">
        <v>581.80544999999995</v>
      </c>
      <c r="H121" s="64" t="s">
        <v>2</v>
      </c>
      <c r="I121" s="117"/>
      <c r="J121" s="44"/>
    </row>
    <row r="122" spans="1:10" s="8" customFormat="1" ht="18" customHeight="1" x14ac:dyDescent="0.25">
      <c r="A122" s="60"/>
      <c r="B122" s="61" t="s">
        <v>125</v>
      </c>
      <c r="C122" s="129" t="s">
        <v>326</v>
      </c>
      <c r="D122" s="62" t="s">
        <v>147</v>
      </c>
      <c r="E122" s="54" t="s">
        <v>137</v>
      </c>
      <c r="F122" s="63">
        <v>17007.03</v>
      </c>
      <c r="G122" s="113">
        <v>9457.6368199999997</v>
      </c>
      <c r="H122" s="64">
        <f>G123/F122*100</f>
        <v>55.547187368988006</v>
      </c>
      <c r="I122" s="116"/>
      <c r="J122" s="44"/>
    </row>
    <row r="123" spans="1:10" s="38" customFormat="1" ht="18" hidden="1" customHeight="1" outlineLevel="1" x14ac:dyDescent="0.25">
      <c r="A123" s="70"/>
      <c r="B123" s="70"/>
      <c r="C123" s="129"/>
      <c r="D123" s="68" t="s">
        <v>148</v>
      </c>
      <c r="E123" s="54"/>
      <c r="F123" s="56">
        <v>0</v>
      </c>
      <c r="G123" s="56">
        <v>9446.9268200000006</v>
      </c>
      <c r="H123" s="64"/>
      <c r="I123" s="116"/>
      <c r="J123" s="44"/>
    </row>
    <row r="124" spans="1:10" s="38" customFormat="1" ht="18" hidden="1" customHeight="1" outlineLevel="1" x14ac:dyDescent="0.25">
      <c r="A124" s="70"/>
      <c r="B124" s="70"/>
      <c r="C124" s="129"/>
      <c r="D124" s="68" t="s">
        <v>149</v>
      </c>
      <c r="E124" s="54"/>
      <c r="F124" s="56">
        <v>0</v>
      </c>
      <c r="G124" s="56">
        <v>10.71</v>
      </c>
      <c r="H124" s="64"/>
      <c r="I124" s="116"/>
      <c r="J124" s="44"/>
    </row>
    <row r="125" spans="1:10" s="41" customFormat="1" ht="18" customHeight="1" collapsed="1" x14ac:dyDescent="0.25">
      <c r="A125" s="61"/>
      <c r="B125" s="61" t="s">
        <v>126</v>
      </c>
      <c r="C125" s="129" t="s">
        <v>327</v>
      </c>
      <c r="D125" s="62" t="s">
        <v>20</v>
      </c>
      <c r="E125" s="54" t="s">
        <v>137</v>
      </c>
      <c r="F125" s="63">
        <v>1399.65</v>
      </c>
      <c r="G125" s="56">
        <v>430.31884000000002</v>
      </c>
      <c r="H125" s="64">
        <f t="shared" ref="H125:H126" si="13">G125/F125*100</f>
        <v>30.744746186546635</v>
      </c>
      <c r="I125" s="116"/>
      <c r="J125" s="44"/>
    </row>
    <row r="126" spans="1:10" s="22" customFormat="1" ht="18" customHeight="1" x14ac:dyDescent="0.25">
      <c r="A126" s="61"/>
      <c r="B126" s="61" t="s">
        <v>127</v>
      </c>
      <c r="C126" s="129" t="s">
        <v>328</v>
      </c>
      <c r="D126" s="62" t="s">
        <v>24</v>
      </c>
      <c r="E126" s="54" t="s">
        <v>137</v>
      </c>
      <c r="F126" s="63">
        <v>718.47</v>
      </c>
      <c r="G126" s="56">
        <v>397.55344000000002</v>
      </c>
      <c r="H126" s="64">
        <f t="shared" si="13"/>
        <v>55.333338900719589</v>
      </c>
      <c r="I126" s="117"/>
      <c r="J126" s="44"/>
    </row>
    <row r="127" spans="1:10" s="21" customFormat="1" ht="18" hidden="1" customHeight="1" outlineLevel="1" x14ac:dyDescent="0.25">
      <c r="A127" s="70"/>
      <c r="B127" s="70"/>
      <c r="C127" s="129"/>
      <c r="D127" s="68" t="s">
        <v>61</v>
      </c>
      <c r="E127" s="54"/>
      <c r="F127" s="56">
        <v>0</v>
      </c>
      <c r="G127" s="56">
        <v>164.59726000000001</v>
      </c>
      <c r="H127" s="64"/>
      <c r="I127" s="117"/>
      <c r="J127" s="44"/>
    </row>
    <row r="128" spans="1:10" s="21" customFormat="1" ht="18" hidden="1" customHeight="1" outlineLevel="1" x14ac:dyDescent="0.25">
      <c r="A128" s="70"/>
      <c r="B128" s="70"/>
      <c r="C128" s="129"/>
      <c r="D128" s="68" t="s">
        <v>1</v>
      </c>
      <c r="E128" s="54"/>
      <c r="F128" s="56">
        <v>0</v>
      </c>
      <c r="G128" s="56">
        <v>31.506180000000001</v>
      </c>
      <c r="H128" s="64"/>
      <c r="I128" s="117"/>
      <c r="J128" s="44"/>
    </row>
    <row r="129" spans="1:10" s="21" customFormat="1" ht="18" hidden="1" customHeight="1" outlineLevel="1" x14ac:dyDescent="0.25">
      <c r="A129" s="70"/>
      <c r="B129" s="70"/>
      <c r="C129" s="129"/>
      <c r="D129" s="68" t="s">
        <v>153</v>
      </c>
      <c r="E129" s="54"/>
      <c r="F129" s="56">
        <v>0</v>
      </c>
      <c r="G129" s="56">
        <v>201.45</v>
      </c>
      <c r="H129" s="64"/>
      <c r="I129" s="117"/>
      <c r="J129" s="44"/>
    </row>
    <row r="130" spans="1:10" s="102" customFormat="1" ht="41.25" customHeight="1" collapsed="1" x14ac:dyDescent="0.25">
      <c r="A130" s="81"/>
      <c r="B130" s="81" t="s">
        <v>128</v>
      </c>
      <c r="C130" s="129" t="s">
        <v>329</v>
      </c>
      <c r="D130" s="62" t="s">
        <v>44</v>
      </c>
      <c r="E130" s="54" t="s">
        <v>137</v>
      </c>
      <c r="F130" s="63">
        <v>10813.16</v>
      </c>
      <c r="G130" s="56">
        <v>4893.4053000000004</v>
      </c>
      <c r="H130" s="64">
        <f t="shared" ref="H130" si="14">G130/F130*100</f>
        <v>45.254165294881425</v>
      </c>
      <c r="I130" s="117"/>
      <c r="J130" s="44"/>
    </row>
    <row r="131" spans="1:10" s="42" customFormat="1" ht="43.5" customHeight="1" x14ac:dyDescent="0.25">
      <c r="A131" s="81"/>
      <c r="B131" s="81"/>
      <c r="C131" s="129" t="s">
        <v>330</v>
      </c>
      <c r="D131" s="62" t="s">
        <v>43</v>
      </c>
      <c r="E131" s="54" t="s">
        <v>137</v>
      </c>
      <c r="F131" s="63">
        <v>0</v>
      </c>
      <c r="G131" s="56">
        <v>0</v>
      </c>
      <c r="H131" s="64">
        <v>0</v>
      </c>
      <c r="I131" s="117"/>
      <c r="J131" s="44"/>
    </row>
    <row r="132" spans="1:10" s="8" customFormat="1" ht="18" customHeight="1" x14ac:dyDescent="0.25">
      <c r="A132" s="60"/>
      <c r="B132" s="61" t="s">
        <v>129</v>
      </c>
      <c r="C132" s="129" t="s">
        <v>331</v>
      </c>
      <c r="D132" s="62" t="s">
        <v>62</v>
      </c>
      <c r="E132" s="54" t="s">
        <v>137</v>
      </c>
      <c r="F132" s="63">
        <v>1310.3900000000001</v>
      </c>
      <c r="G132" s="56">
        <v>836.31401000000005</v>
      </c>
      <c r="H132" s="64">
        <f t="shared" ref="H132" si="15">G132/F132*100</f>
        <v>63.82176374972336</v>
      </c>
      <c r="I132" s="117"/>
      <c r="J132" s="44"/>
    </row>
    <row r="133" spans="1:10" s="21" customFormat="1" ht="18" hidden="1" customHeight="1" outlineLevel="1" x14ac:dyDescent="0.25">
      <c r="A133" s="70"/>
      <c r="B133" s="70"/>
      <c r="C133" s="129"/>
      <c r="D133" s="68" t="s">
        <v>49</v>
      </c>
      <c r="E133" s="54" t="s">
        <v>137</v>
      </c>
      <c r="F133" s="56">
        <v>0</v>
      </c>
      <c r="G133" s="56">
        <v>183.6</v>
      </c>
      <c r="H133" s="64"/>
      <c r="I133" s="117"/>
      <c r="J133" s="44"/>
    </row>
    <row r="134" spans="1:10" s="101" customFormat="1" ht="18" hidden="1" customHeight="1" outlineLevel="1" x14ac:dyDescent="0.25">
      <c r="A134" s="70"/>
      <c r="B134" s="70"/>
      <c r="C134" s="129"/>
      <c r="D134" s="68" t="s">
        <v>59</v>
      </c>
      <c r="E134" s="54" t="s">
        <v>137</v>
      </c>
      <c r="F134" s="56">
        <v>0</v>
      </c>
      <c r="G134" s="56">
        <v>614.24337000000003</v>
      </c>
      <c r="H134" s="64"/>
      <c r="I134" s="117"/>
      <c r="J134" s="44"/>
    </row>
    <row r="135" spans="1:10" s="21" customFormat="1" ht="18" hidden="1" customHeight="1" outlineLevel="1" x14ac:dyDescent="0.25">
      <c r="A135" s="70" t="s">
        <v>2</v>
      </c>
      <c r="B135" s="70"/>
      <c r="C135" s="129"/>
      <c r="D135" s="68" t="s">
        <v>65</v>
      </c>
      <c r="E135" s="54" t="s">
        <v>137</v>
      </c>
      <c r="F135" s="56">
        <v>0</v>
      </c>
      <c r="G135" s="56">
        <v>6.5005300000000004</v>
      </c>
      <c r="H135" s="64"/>
      <c r="I135" s="117"/>
      <c r="J135" s="44"/>
    </row>
    <row r="136" spans="1:10" s="21" customFormat="1" ht="18" hidden="1" customHeight="1" outlineLevel="1" x14ac:dyDescent="0.25">
      <c r="A136" s="70"/>
      <c r="B136" s="70"/>
      <c r="C136" s="129"/>
      <c r="D136" s="68" t="s">
        <v>155</v>
      </c>
      <c r="E136" s="54" t="s">
        <v>137</v>
      </c>
      <c r="F136" s="56">
        <v>0</v>
      </c>
      <c r="G136" s="56">
        <v>2.7321599999999999</v>
      </c>
      <c r="H136" s="64"/>
      <c r="I136" s="117"/>
      <c r="J136" s="44"/>
    </row>
    <row r="137" spans="1:10" s="21" customFormat="1" ht="18" hidden="1" customHeight="1" outlineLevel="1" x14ac:dyDescent="0.25">
      <c r="A137" s="70"/>
      <c r="B137" s="70"/>
      <c r="C137" s="129"/>
      <c r="D137" s="68" t="s">
        <v>145</v>
      </c>
      <c r="E137" s="54" t="s">
        <v>137</v>
      </c>
      <c r="F137" s="56">
        <v>0</v>
      </c>
      <c r="G137" s="56">
        <v>29.237950000000001</v>
      </c>
      <c r="H137" s="64"/>
      <c r="I137" s="117"/>
      <c r="J137" s="44"/>
    </row>
    <row r="138" spans="1:10" s="20" customFormat="1" ht="18" customHeight="1" collapsed="1" x14ac:dyDescent="0.25">
      <c r="A138" s="70"/>
      <c r="B138" s="70" t="s">
        <v>130</v>
      </c>
      <c r="C138" s="129" t="s">
        <v>332</v>
      </c>
      <c r="D138" s="62" t="s">
        <v>25</v>
      </c>
      <c r="E138" s="54" t="s">
        <v>137</v>
      </c>
      <c r="F138" s="63">
        <v>432.06</v>
      </c>
      <c r="G138" s="56">
        <v>2.3041100000000001</v>
      </c>
      <c r="H138" s="64">
        <f t="shared" ref="H138" si="16">G138/F138*100</f>
        <v>0.53328472897282786</v>
      </c>
      <c r="I138" s="117"/>
      <c r="J138" s="44"/>
    </row>
    <row r="139" spans="1:10" s="21" customFormat="1" ht="18" customHeight="1" x14ac:dyDescent="0.25">
      <c r="A139" s="70"/>
      <c r="B139" s="70" t="s">
        <v>131</v>
      </c>
      <c r="C139" s="129" t="s">
        <v>333</v>
      </c>
      <c r="D139" s="62" t="s">
        <v>26</v>
      </c>
      <c r="E139" s="54" t="s">
        <v>137</v>
      </c>
      <c r="F139" s="63">
        <v>0</v>
      </c>
      <c r="G139" s="56">
        <v>0</v>
      </c>
      <c r="H139" s="64">
        <v>0</v>
      </c>
      <c r="I139" s="117"/>
      <c r="J139" s="44"/>
    </row>
    <row r="140" spans="1:10" s="21" customFormat="1" ht="18" customHeight="1" x14ac:dyDescent="0.25">
      <c r="A140" s="70"/>
      <c r="B140" s="70" t="s">
        <v>132</v>
      </c>
      <c r="C140" s="129" t="s">
        <v>334</v>
      </c>
      <c r="D140" s="62" t="s">
        <v>73</v>
      </c>
      <c r="E140" s="54" t="s">
        <v>137</v>
      </c>
      <c r="F140" s="63">
        <v>697.11</v>
      </c>
      <c r="G140" s="56">
        <v>56.61</v>
      </c>
      <c r="H140" s="64">
        <f t="shared" ref="H140" si="17">G140/F140*100</f>
        <v>8.1206696217239749</v>
      </c>
      <c r="I140" s="117"/>
      <c r="J140" s="44"/>
    </row>
    <row r="141" spans="1:10" s="40" customFormat="1" ht="18" customHeight="1" x14ac:dyDescent="0.25">
      <c r="A141" s="70"/>
      <c r="B141" s="70" t="s">
        <v>133</v>
      </c>
      <c r="C141" s="129" t="s">
        <v>335</v>
      </c>
      <c r="D141" s="62" t="s">
        <v>47</v>
      </c>
      <c r="E141" s="54" t="s">
        <v>137</v>
      </c>
      <c r="F141" s="63">
        <v>1145.99</v>
      </c>
      <c r="G141" s="56">
        <v>452.24045999999998</v>
      </c>
      <c r="H141" s="64">
        <f t="shared" ref="H141" si="18">G141/F141*100</f>
        <v>39.462862677684797</v>
      </c>
      <c r="I141" s="117"/>
      <c r="J141" s="44"/>
    </row>
    <row r="142" spans="1:10" s="17" customFormat="1" ht="18" customHeight="1" x14ac:dyDescent="0.25">
      <c r="A142" s="82"/>
      <c r="B142" s="82" t="s">
        <v>134</v>
      </c>
      <c r="C142" s="130" t="s">
        <v>279</v>
      </c>
      <c r="D142" s="62" t="s">
        <v>178</v>
      </c>
      <c r="E142" s="54" t="s">
        <v>137</v>
      </c>
      <c r="F142" s="63">
        <v>304.73500000000001</v>
      </c>
      <c r="G142" s="56">
        <v>313.47699999999998</v>
      </c>
      <c r="H142" s="79">
        <f>G142/F142*100</f>
        <v>102.86872200436443</v>
      </c>
      <c r="I142" s="121"/>
      <c r="J142" s="44"/>
    </row>
    <row r="143" spans="1:10" s="5" customFormat="1" ht="18" customHeight="1" x14ac:dyDescent="0.25">
      <c r="A143" s="58"/>
      <c r="B143" s="59"/>
      <c r="C143" s="130" t="s">
        <v>286</v>
      </c>
      <c r="D143" s="84" t="s">
        <v>309</v>
      </c>
      <c r="E143" s="54" t="s">
        <v>137</v>
      </c>
      <c r="F143" s="63">
        <v>0</v>
      </c>
      <c r="G143" s="56">
        <v>16198.71349</v>
      </c>
      <c r="H143" s="79">
        <v>0</v>
      </c>
      <c r="I143" s="121"/>
      <c r="J143" s="44"/>
    </row>
    <row r="144" spans="1:10" s="29" customFormat="1" ht="18" hidden="1" customHeight="1" outlineLevel="1" x14ac:dyDescent="0.25">
      <c r="A144" s="85"/>
      <c r="B144" s="86"/>
      <c r="C144" s="132"/>
      <c r="D144" s="78" t="s">
        <v>60</v>
      </c>
      <c r="E144" s="73" t="s">
        <v>137</v>
      </c>
      <c r="F144" s="74"/>
      <c r="G144" s="56"/>
      <c r="H144" s="76"/>
      <c r="I144" s="122"/>
    </row>
    <row r="145" spans="1:10" s="8" customFormat="1" ht="18" hidden="1" customHeight="1" outlineLevel="1" x14ac:dyDescent="0.25">
      <c r="A145" s="60"/>
      <c r="B145" s="61"/>
      <c r="C145" s="129"/>
      <c r="D145" s="78" t="s">
        <v>231</v>
      </c>
      <c r="E145" s="73" t="s">
        <v>137</v>
      </c>
      <c r="F145" s="63"/>
      <c r="G145" s="56"/>
      <c r="H145" s="79"/>
      <c r="I145" s="117"/>
    </row>
    <row r="146" spans="1:10" s="6" customFormat="1" ht="18" hidden="1" customHeight="1" outlineLevel="1" x14ac:dyDescent="0.25">
      <c r="A146" s="71"/>
      <c r="B146" s="72"/>
      <c r="C146" s="131"/>
      <c r="D146" s="78" t="s">
        <v>207</v>
      </c>
      <c r="E146" s="73" t="s">
        <v>137</v>
      </c>
      <c r="F146" s="74"/>
      <c r="G146" s="56"/>
      <c r="H146" s="76"/>
      <c r="I146" s="120"/>
    </row>
    <row r="147" spans="1:10" s="103" customFormat="1" ht="18" hidden="1" customHeight="1" outlineLevel="1" x14ac:dyDescent="0.25">
      <c r="A147" s="71"/>
      <c r="B147" s="72"/>
      <c r="C147" s="131"/>
      <c r="D147" s="78" t="s">
        <v>5</v>
      </c>
      <c r="E147" s="73" t="s">
        <v>137</v>
      </c>
      <c r="F147" s="74"/>
      <c r="G147" s="56"/>
      <c r="H147" s="76"/>
      <c r="I147" s="120"/>
    </row>
    <row r="148" spans="1:10" s="6" customFormat="1" ht="18" hidden="1" customHeight="1" outlineLevel="1" x14ac:dyDescent="0.25">
      <c r="A148" s="71"/>
      <c r="B148" s="72"/>
      <c r="C148" s="131"/>
      <c r="D148" s="78" t="s">
        <v>232</v>
      </c>
      <c r="E148" s="73" t="s">
        <v>137</v>
      </c>
      <c r="F148" s="74"/>
      <c r="G148" s="56"/>
      <c r="H148" s="76"/>
      <c r="I148" s="120"/>
    </row>
    <row r="149" spans="1:10" s="6" customFormat="1" ht="18" hidden="1" customHeight="1" outlineLevel="1" x14ac:dyDescent="0.25">
      <c r="A149" s="71"/>
      <c r="B149" s="72"/>
      <c r="C149" s="131"/>
      <c r="D149" s="78" t="s">
        <v>233</v>
      </c>
      <c r="E149" s="73" t="s">
        <v>137</v>
      </c>
      <c r="F149" s="74"/>
      <c r="G149" s="56"/>
      <c r="H149" s="76"/>
      <c r="I149" s="120"/>
    </row>
    <row r="150" spans="1:10" s="6" customFormat="1" ht="18" hidden="1" customHeight="1" outlineLevel="1" x14ac:dyDescent="0.25">
      <c r="A150" s="71"/>
      <c r="B150" s="72"/>
      <c r="C150" s="131"/>
      <c r="D150" s="78" t="s">
        <v>69</v>
      </c>
      <c r="E150" s="73" t="s">
        <v>137</v>
      </c>
      <c r="F150" s="74"/>
      <c r="G150" s="56"/>
      <c r="H150" s="76"/>
      <c r="I150" s="120"/>
    </row>
    <row r="151" spans="1:10" s="6" customFormat="1" ht="18" hidden="1" customHeight="1" outlineLevel="1" x14ac:dyDescent="0.25">
      <c r="A151" s="71"/>
      <c r="B151" s="72"/>
      <c r="C151" s="131"/>
      <c r="D151" s="78" t="s">
        <v>170</v>
      </c>
      <c r="E151" s="73" t="s">
        <v>137</v>
      </c>
      <c r="F151" s="74"/>
      <c r="G151" s="56"/>
      <c r="H151" s="76"/>
      <c r="I151" s="120"/>
    </row>
    <row r="152" spans="1:10" s="6" customFormat="1" ht="18" hidden="1" customHeight="1" outlineLevel="1" x14ac:dyDescent="0.25">
      <c r="A152" s="71"/>
      <c r="B152" s="72"/>
      <c r="C152" s="131"/>
      <c r="D152" s="78" t="s">
        <v>165</v>
      </c>
      <c r="E152" s="73" t="s">
        <v>137</v>
      </c>
      <c r="F152" s="74"/>
      <c r="G152" s="56"/>
      <c r="H152" s="76"/>
      <c r="I152" s="120"/>
    </row>
    <row r="153" spans="1:10" s="6" customFormat="1" ht="18" hidden="1" customHeight="1" outlineLevel="1" x14ac:dyDescent="0.25">
      <c r="A153" s="71"/>
      <c r="B153" s="72"/>
      <c r="C153" s="131"/>
      <c r="D153" s="78" t="s">
        <v>171</v>
      </c>
      <c r="E153" s="73" t="s">
        <v>137</v>
      </c>
      <c r="F153" s="74"/>
      <c r="G153" s="56"/>
      <c r="H153" s="76"/>
      <c r="I153" s="120"/>
    </row>
    <row r="154" spans="1:10" s="6" customFormat="1" ht="18" hidden="1" customHeight="1" outlineLevel="1" x14ac:dyDescent="0.25">
      <c r="A154" s="71"/>
      <c r="B154" s="72"/>
      <c r="C154" s="131"/>
      <c r="D154" s="78" t="s">
        <v>172</v>
      </c>
      <c r="E154" s="73" t="s">
        <v>137</v>
      </c>
      <c r="F154" s="74"/>
      <c r="G154" s="56"/>
      <c r="H154" s="76"/>
      <c r="I154" s="120"/>
    </row>
    <row r="155" spans="1:10" s="6" customFormat="1" ht="18" hidden="1" customHeight="1" outlineLevel="1" x14ac:dyDescent="0.25">
      <c r="A155" s="71"/>
      <c r="B155" s="72"/>
      <c r="C155" s="131"/>
      <c r="D155" s="78" t="s">
        <v>177</v>
      </c>
      <c r="E155" s="73" t="s">
        <v>137</v>
      </c>
      <c r="F155" s="74"/>
      <c r="G155" s="56"/>
      <c r="H155" s="76"/>
      <c r="I155" s="120"/>
    </row>
    <row r="156" spans="1:10" s="6" customFormat="1" ht="18" hidden="1" customHeight="1" outlineLevel="1" x14ac:dyDescent="0.25">
      <c r="A156" s="71"/>
      <c r="B156" s="72"/>
      <c r="C156" s="131"/>
      <c r="D156" s="75" t="s">
        <v>230</v>
      </c>
      <c r="E156" s="73" t="s">
        <v>137</v>
      </c>
      <c r="F156" s="74"/>
      <c r="G156" s="56"/>
      <c r="H156" s="76"/>
      <c r="I156" s="120"/>
    </row>
    <row r="157" spans="1:10" s="4" customFormat="1" ht="19.5" customHeight="1" collapsed="1" x14ac:dyDescent="0.25">
      <c r="A157" s="50"/>
      <c r="B157" s="87"/>
      <c r="C157" s="87" t="s">
        <v>280</v>
      </c>
      <c r="D157" s="53" t="s">
        <v>184</v>
      </c>
      <c r="E157" s="54" t="s">
        <v>137</v>
      </c>
      <c r="F157" s="55">
        <f>F13+F64+F86</f>
        <v>1639826.8250000002</v>
      </c>
      <c r="G157" s="55">
        <f>G13+G64+G86</f>
        <v>1147149.75205</v>
      </c>
      <c r="H157" s="79" t="s">
        <v>2</v>
      </c>
      <c r="I157" s="123"/>
      <c r="J157" s="126"/>
    </row>
    <row r="158" spans="1:10" s="4" customFormat="1" ht="19.5" customHeight="1" x14ac:dyDescent="0.25">
      <c r="A158" s="50"/>
      <c r="B158" s="87"/>
      <c r="C158" s="87" t="s">
        <v>281</v>
      </c>
      <c r="D158" s="53" t="s">
        <v>208</v>
      </c>
      <c r="E158" s="54" t="s">
        <v>137</v>
      </c>
      <c r="F158" s="55">
        <v>0</v>
      </c>
      <c r="G158" s="55">
        <f>G160-G157</f>
        <v>-258399.29205000005</v>
      </c>
      <c r="H158" s="79"/>
      <c r="I158" s="123"/>
    </row>
    <row r="159" spans="1:10" s="8" customFormat="1" ht="21.75" customHeight="1" x14ac:dyDescent="0.25">
      <c r="A159" s="60"/>
      <c r="B159" s="87"/>
      <c r="C159" s="87" t="s">
        <v>283</v>
      </c>
      <c r="D159" s="53" t="s">
        <v>179</v>
      </c>
      <c r="E159" s="54" t="s">
        <v>137</v>
      </c>
      <c r="F159" s="63">
        <v>2302945</v>
      </c>
      <c r="G159" s="63">
        <v>2302945</v>
      </c>
      <c r="H159" s="79"/>
      <c r="I159" s="117"/>
    </row>
    <row r="160" spans="1:10" s="5" customFormat="1" ht="18.75" customHeight="1" x14ac:dyDescent="0.25">
      <c r="A160" s="58"/>
      <c r="B160" s="87"/>
      <c r="C160" s="87" t="s">
        <v>284</v>
      </c>
      <c r="D160" s="53" t="s">
        <v>183</v>
      </c>
      <c r="E160" s="54" t="s">
        <v>137</v>
      </c>
      <c r="F160" s="67">
        <v>1639826.83</v>
      </c>
      <c r="G160" s="110">
        <v>888750.46</v>
      </c>
      <c r="H160" s="79" t="s">
        <v>2</v>
      </c>
      <c r="I160" s="121"/>
    </row>
    <row r="161" spans="1:9" s="5" customFormat="1" ht="18.75" customHeight="1" x14ac:dyDescent="0.25">
      <c r="A161" s="58"/>
      <c r="B161" s="87"/>
      <c r="C161" s="87" t="s">
        <v>285</v>
      </c>
      <c r="D161" s="53" t="s">
        <v>203</v>
      </c>
      <c r="E161" s="54" t="s">
        <v>137</v>
      </c>
      <c r="F161" s="67">
        <v>65304.11</v>
      </c>
      <c r="G161" s="67">
        <v>65304.11</v>
      </c>
      <c r="H161" s="79"/>
      <c r="I161" s="121"/>
    </row>
    <row r="162" spans="1:9" s="5" customFormat="1" ht="18.75" customHeight="1" x14ac:dyDescent="0.25">
      <c r="A162" s="58"/>
      <c r="B162" s="87"/>
      <c r="C162" s="87" t="s">
        <v>311</v>
      </c>
      <c r="D162" s="53" t="s">
        <v>310</v>
      </c>
      <c r="E162" s="54" t="s">
        <v>137</v>
      </c>
      <c r="F162" s="67">
        <f>F160-F161</f>
        <v>1574522.72</v>
      </c>
      <c r="G162" s="67">
        <f>G160-G161</f>
        <v>823446.35</v>
      </c>
      <c r="H162" s="79"/>
      <c r="I162" s="121"/>
    </row>
    <row r="163" spans="1:9" s="5" customFormat="1" ht="29.25" customHeight="1" x14ac:dyDescent="0.25">
      <c r="A163" s="58"/>
      <c r="B163" s="87"/>
      <c r="C163" s="87" t="s">
        <v>287</v>
      </c>
      <c r="D163" s="53" t="s">
        <v>182</v>
      </c>
      <c r="E163" s="54" t="s">
        <v>138</v>
      </c>
      <c r="F163" s="88">
        <v>11426.68</v>
      </c>
      <c r="G163" s="83">
        <v>6661.7</v>
      </c>
      <c r="H163" s="64" t="s">
        <v>2</v>
      </c>
      <c r="I163" s="121"/>
    </row>
    <row r="164" spans="1:9" s="3" customFormat="1" ht="18.75" customHeight="1" x14ac:dyDescent="0.25">
      <c r="A164" s="58"/>
      <c r="B164" s="87"/>
      <c r="C164" s="87" t="s">
        <v>301</v>
      </c>
      <c r="D164" s="62" t="s">
        <v>166</v>
      </c>
      <c r="E164" s="54" t="s">
        <v>138</v>
      </c>
      <c r="F164" s="90">
        <v>8938.99</v>
      </c>
      <c r="G164" s="83">
        <v>5263.9</v>
      </c>
      <c r="H164" s="57"/>
      <c r="I164" s="124"/>
    </row>
    <row r="165" spans="1:9" s="18" customFormat="1" ht="18.75" customHeight="1" x14ac:dyDescent="0.25">
      <c r="A165" s="82"/>
      <c r="B165" s="92" t="s">
        <v>2</v>
      </c>
      <c r="C165" s="87" t="s">
        <v>302</v>
      </c>
      <c r="D165" s="62" t="s">
        <v>180</v>
      </c>
      <c r="E165" s="54" t="s">
        <v>138</v>
      </c>
      <c r="F165" s="90">
        <v>820.47</v>
      </c>
      <c r="G165" s="83">
        <v>404.1</v>
      </c>
      <c r="H165" s="79"/>
      <c r="I165" s="124"/>
    </row>
    <row r="166" spans="1:9" s="17" customFormat="1" ht="18.75" customHeight="1" x14ac:dyDescent="0.25">
      <c r="A166" s="82"/>
      <c r="B166" s="92" t="s">
        <v>2</v>
      </c>
      <c r="C166" s="87" t="s">
        <v>303</v>
      </c>
      <c r="D166" s="62" t="s">
        <v>181</v>
      </c>
      <c r="E166" s="54" t="s">
        <v>138</v>
      </c>
      <c r="F166" s="88">
        <v>1667.22</v>
      </c>
      <c r="G166" s="83">
        <v>993.7</v>
      </c>
      <c r="H166" s="79"/>
      <c r="I166" s="108"/>
    </row>
    <row r="167" spans="1:9" s="5" customFormat="1" ht="20.25" hidden="1" customHeight="1" outlineLevel="1" x14ac:dyDescent="0.25">
      <c r="A167" s="58"/>
      <c r="B167" s="87"/>
      <c r="C167" s="128" t="s">
        <v>288</v>
      </c>
      <c r="D167" s="93" t="s">
        <v>185</v>
      </c>
      <c r="E167" s="54" t="s">
        <v>139</v>
      </c>
      <c r="F167" s="91">
        <v>21</v>
      </c>
      <c r="G167" s="59">
        <v>21</v>
      </c>
      <c r="H167" s="79"/>
      <c r="I167" s="43"/>
    </row>
    <row r="168" spans="1:9" s="5" customFormat="1" ht="19.5" hidden="1" customHeight="1" outlineLevel="1" x14ac:dyDescent="0.25">
      <c r="A168" s="58"/>
      <c r="B168" s="87"/>
      <c r="C168" s="128"/>
      <c r="D168" s="93" t="s">
        <v>38</v>
      </c>
      <c r="E168" s="54" t="s">
        <v>138</v>
      </c>
      <c r="F168" s="91">
        <v>2399.6</v>
      </c>
      <c r="G168" s="91">
        <v>1895.3</v>
      </c>
      <c r="H168" s="79"/>
      <c r="I168" s="43"/>
    </row>
    <row r="169" spans="1:9" s="5" customFormat="1" ht="15.75" hidden="1" outlineLevel="1" x14ac:dyDescent="0.25">
      <c r="A169" s="58"/>
      <c r="B169" s="87"/>
      <c r="C169" s="87" t="s">
        <v>289</v>
      </c>
      <c r="D169" s="53" t="s">
        <v>39</v>
      </c>
      <c r="E169" s="54" t="s">
        <v>140</v>
      </c>
      <c r="F169" s="54">
        <v>137.79</v>
      </c>
      <c r="G169" s="54">
        <v>137.79</v>
      </c>
      <c r="H169" s="79"/>
      <c r="I169" s="43"/>
    </row>
    <row r="170" spans="1:9" s="5" customFormat="1" ht="15.75" hidden="1" outlineLevel="1" x14ac:dyDescent="0.25">
      <c r="A170" s="58"/>
      <c r="B170" s="87"/>
      <c r="C170" s="87" t="s">
        <v>290</v>
      </c>
      <c r="D170" s="62" t="s">
        <v>312</v>
      </c>
      <c r="E170" s="54" t="s">
        <v>140</v>
      </c>
      <c r="F170" s="54">
        <v>62.41</v>
      </c>
      <c r="G170" s="54">
        <v>62.41</v>
      </c>
      <c r="H170" s="79"/>
      <c r="I170" s="43"/>
    </row>
    <row r="171" spans="1:9" s="5" customFormat="1" ht="15.75" hidden="1" outlineLevel="1" x14ac:dyDescent="0.25">
      <c r="A171" s="58"/>
      <c r="B171" s="87"/>
      <c r="C171" s="87" t="s">
        <v>291</v>
      </c>
      <c r="D171" s="62" t="s">
        <v>313</v>
      </c>
      <c r="E171" s="54" t="s">
        <v>140</v>
      </c>
      <c r="F171" s="54">
        <v>538.49</v>
      </c>
      <c r="G171" s="54">
        <v>538.49</v>
      </c>
      <c r="H171" s="79"/>
      <c r="I171" s="43"/>
    </row>
    <row r="172" spans="1:9" s="5" customFormat="1" ht="15.75" hidden="1" outlineLevel="1" x14ac:dyDescent="0.25">
      <c r="A172" s="58"/>
      <c r="B172" s="87"/>
      <c r="C172" s="87" t="s">
        <v>292</v>
      </c>
      <c r="D172" s="62" t="s">
        <v>314</v>
      </c>
      <c r="E172" s="54" t="s">
        <v>140</v>
      </c>
      <c r="F172" s="54">
        <v>344.79</v>
      </c>
      <c r="G172" s="54">
        <v>344.79</v>
      </c>
      <c r="H172" s="79"/>
      <c r="I172" s="43"/>
    </row>
    <row r="173" spans="1:9" s="5" customFormat="1" ht="16.5" hidden="1" customHeight="1" outlineLevel="1" x14ac:dyDescent="0.25">
      <c r="A173" s="58"/>
      <c r="B173" s="87"/>
      <c r="C173" s="87" t="s">
        <v>293</v>
      </c>
      <c r="D173" s="53" t="s">
        <v>32</v>
      </c>
      <c r="E173" s="54" t="s">
        <v>141</v>
      </c>
      <c r="F173" s="54">
        <v>399</v>
      </c>
      <c r="G173" s="54">
        <v>399</v>
      </c>
      <c r="H173" s="79"/>
      <c r="I173" s="43"/>
    </row>
    <row r="174" spans="1:9" s="5" customFormat="1" ht="15.75" hidden="1" outlineLevel="1" x14ac:dyDescent="0.25">
      <c r="A174" s="58"/>
      <c r="B174" s="87"/>
      <c r="C174" s="87"/>
      <c r="D174" s="62" t="s">
        <v>33</v>
      </c>
      <c r="E174" s="54"/>
      <c r="F174" s="54"/>
      <c r="G174" s="54"/>
      <c r="H174" s="79"/>
      <c r="I174" s="43"/>
    </row>
    <row r="175" spans="1:9" s="5" customFormat="1" ht="15.75" hidden="1" outlineLevel="1" x14ac:dyDescent="0.25">
      <c r="A175" s="58"/>
      <c r="B175" s="87"/>
      <c r="C175" s="87" t="s">
        <v>304</v>
      </c>
      <c r="D175" s="62" t="s">
        <v>34</v>
      </c>
      <c r="E175" s="54" t="s">
        <v>141</v>
      </c>
      <c r="F175" s="54">
        <v>331</v>
      </c>
      <c r="G175" s="54">
        <v>331</v>
      </c>
      <c r="H175" s="79"/>
      <c r="I175" s="43"/>
    </row>
    <row r="176" spans="1:9" s="5" customFormat="1" ht="15.75" hidden="1" outlineLevel="1" x14ac:dyDescent="0.25">
      <c r="A176" s="58"/>
      <c r="B176" s="87"/>
      <c r="C176" s="87" t="s">
        <v>294</v>
      </c>
      <c r="D176" s="62" t="s">
        <v>35</v>
      </c>
      <c r="E176" s="54" t="s">
        <v>141</v>
      </c>
      <c r="F176" s="54">
        <v>44</v>
      </c>
      <c r="G176" s="54">
        <v>44</v>
      </c>
      <c r="H176" s="79"/>
      <c r="I176" s="43"/>
    </row>
    <row r="177" spans="1:9" s="5" customFormat="1" ht="15.75" hidden="1" outlineLevel="1" x14ac:dyDescent="0.25">
      <c r="A177" s="58"/>
      <c r="B177" s="94" t="s">
        <v>2</v>
      </c>
      <c r="C177" s="87" t="s">
        <v>295</v>
      </c>
      <c r="D177" s="62" t="s">
        <v>36</v>
      </c>
      <c r="E177" s="54" t="s">
        <v>141</v>
      </c>
      <c r="F177" s="54">
        <v>24</v>
      </c>
      <c r="G177" s="54">
        <v>24</v>
      </c>
      <c r="H177" s="79"/>
      <c r="I177" s="43"/>
    </row>
    <row r="178" spans="1:9" s="5" customFormat="1" ht="18.75" hidden="1" customHeight="1" outlineLevel="1" x14ac:dyDescent="0.25">
      <c r="A178" s="58"/>
      <c r="B178" s="94"/>
      <c r="C178" s="87" t="s">
        <v>305</v>
      </c>
      <c r="D178" s="53" t="s">
        <v>37</v>
      </c>
      <c r="E178" s="54" t="s">
        <v>140</v>
      </c>
      <c r="F178" s="63">
        <v>162710</v>
      </c>
      <c r="G178" s="63">
        <v>162710</v>
      </c>
      <c r="H178" s="79"/>
      <c r="I178" s="43"/>
    </row>
    <row r="179" spans="1:9" s="5" customFormat="1" ht="15.75" hidden="1" outlineLevel="1" x14ac:dyDescent="0.25">
      <c r="A179" s="58"/>
      <c r="B179" s="94"/>
      <c r="C179" s="94"/>
      <c r="D179" s="62" t="s">
        <v>33</v>
      </c>
      <c r="E179" s="54"/>
      <c r="F179" s="54"/>
      <c r="G179" s="54"/>
      <c r="H179" s="79"/>
      <c r="I179" s="43"/>
    </row>
    <row r="180" spans="1:9" s="5" customFormat="1" ht="15.75" hidden="1" outlineLevel="1" x14ac:dyDescent="0.25">
      <c r="A180" s="58"/>
      <c r="B180" s="94"/>
      <c r="C180" s="87" t="s">
        <v>306</v>
      </c>
      <c r="D180" s="62" t="s">
        <v>34</v>
      </c>
      <c r="E180" s="54" t="s">
        <v>140</v>
      </c>
      <c r="F180" s="63">
        <v>162710</v>
      </c>
      <c r="G180" s="63">
        <v>162710</v>
      </c>
      <c r="H180" s="79"/>
      <c r="I180" s="43"/>
    </row>
    <row r="181" spans="1:9" s="5" customFormat="1" ht="15.75" hidden="1" outlineLevel="1" x14ac:dyDescent="0.25">
      <c r="A181" s="58"/>
      <c r="B181" s="94"/>
      <c r="C181" s="128" t="s">
        <v>307</v>
      </c>
      <c r="D181" s="93" t="s">
        <v>35</v>
      </c>
      <c r="E181" s="54" t="s">
        <v>140</v>
      </c>
      <c r="F181" s="63">
        <v>162710</v>
      </c>
      <c r="G181" s="63">
        <v>162710</v>
      </c>
      <c r="H181" s="79"/>
      <c r="I181" s="43"/>
    </row>
    <row r="182" spans="1:9" s="5" customFormat="1" ht="15.75" hidden="1" outlineLevel="1" x14ac:dyDescent="0.25">
      <c r="A182" s="58"/>
      <c r="B182" s="94"/>
      <c r="C182" s="87" t="s">
        <v>308</v>
      </c>
      <c r="D182" s="62" t="s">
        <v>36</v>
      </c>
      <c r="E182" s="54" t="s">
        <v>140</v>
      </c>
      <c r="F182" s="63">
        <v>162710</v>
      </c>
      <c r="G182" s="63">
        <v>162710</v>
      </c>
      <c r="H182" s="79"/>
      <c r="I182" s="43"/>
    </row>
    <row r="183" spans="1:9" s="10" customFormat="1" collapsed="1" x14ac:dyDescent="0.25">
      <c r="A183" s="98"/>
      <c r="B183" s="95"/>
      <c r="C183" s="95"/>
      <c r="D183" s="96"/>
      <c r="E183" s="97"/>
      <c r="F183" s="97"/>
      <c r="G183" s="99"/>
      <c r="H183" s="99"/>
    </row>
    <row r="184" spans="1:9" s="10" customFormat="1" x14ac:dyDescent="0.25">
      <c r="A184" s="98"/>
      <c r="B184" s="95"/>
      <c r="C184" s="95"/>
      <c r="D184" s="96"/>
      <c r="E184" s="97"/>
      <c r="F184" s="97"/>
      <c r="G184" s="99"/>
      <c r="H184" s="99"/>
    </row>
    <row r="185" spans="1:9" s="10" customFormat="1" x14ac:dyDescent="0.25">
      <c r="A185" s="14"/>
      <c r="B185" s="2"/>
      <c r="C185" s="2"/>
      <c r="D185" s="46" t="s">
        <v>2</v>
      </c>
      <c r="E185" s="47"/>
      <c r="H185" s="47" t="s">
        <v>2</v>
      </c>
    </row>
    <row r="186" spans="1:9" s="10" customFormat="1" x14ac:dyDescent="0.25">
      <c r="A186" s="14"/>
      <c r="B186" s="2"/>
      <c r="C186" s="2"/>
      <c r="D186" s="12"/>
      <c r="E186" s="13"/>
      <c r="F186" s="13"/>
      <c r="G186" s="15"/>
      <c r="H186" s="15"/>
    </row>
    <row r="187" spans="1:9" s="10" customFormat="1" x14ac:dyDescent="0.25">
      <c r="A187" s="14"/>
      <c r="B187" s="2"/>
      <c r="C187" s="2"/>
      <c r="H187" s="15"/>
    </row>
    <row r="188" spans="1:9" s="10" customFormat="1" x14ac:dyDescent="0.25">
      <c r="A188" s="14"/>
      <c r="B188" s="2"/>
      <c r="C188" s="2"/>
      <c r="D188" s="12"/>
      <c r="E188" s="13"/>
      <c r="F188" s="13"/>
      <c r="G188" s="15"/>
      <c r="H188" s="15"/>
    </row>
    <row r="189" spans="1:9" s="10" customFormat="1" x14ac:dyDescent="0.25">
      <c r="A189" s="14"/>
      <c r="B189" s="2"/>
      <c r="C189" s="2"/>
      <c r="D189" s="12"/>
      <c r="E189" s="13"/>
      <c r="F189" s="13"/>
      <c r="G189" s="15"/>
      <c r="H189" s="15"/>
    </row>
    <row r="190" spans="1:9" s="10" customFormat="1" x14ac:dyDescent="0.25">
      <c r="A190" s="14"/>
      <c r="B190" s="2"/>
      <c r="C190" s="2"/>
      <c r="D190" s="12"/>
      <c r="E190" s="13"/>
      <c r="F190" s="13"/>
      <c r="G190" s="15"/>
      <c r="H190" s="15"/>
    </row>
    <row r="191" spans="1:9" s="10" customFormat="1" x14ac:dyDescent="0.25">
      <c r="A191" s="14"/>
      <c r="B191" s="2"/>
      <c r="C191" s="2"/>
      <c r="D191" s="12"/>
      <c r="E191" s="13"/>
      <c r="F191" s="13"/>
      <c r="G191" s="15"/>
      <c r="H191" s="15"/>
    </row>
    <row r="192" spans="1:9" s="10" customFormat="1" x14ac:dyDescent="0.25">
      <c r="A192" s="14"/>
      <c r="B192" s="2"/>
      <c r="C192" s="2"/>
      <c r="D192" s="12"/>
      <c r="E192" s="13"/>
      <c r="F192" s="13"/>
      <c r="G192" s="15"/>
      <c r="H192" s="15"/>
    </row>
    <row r="193" spans="1:8" s="10" customFormat="1" x14ac:dyDescent="0.25">
      <c r="A193" s="14"/>
      <c r="B193" s="2"/>
      <c r="C193" s="2"/>
      <c r="D193" s="12"/>
      <c r="E193" s="13"/>
      <c r="F193" s="13"/>
      <c r="G193" s="15"/>
      <c r="H193" s="15"/>
    </row>
    <row r="194" spans="1:8" s="10" customFormat="1" x14ac:dyDescent="0.25">
      <c r="A194" s="14"/>
      <c r="B194" s="2"/>
      <c r="C194" s="2"/>
      <c r="D194" s="12"/>
      <c r="E194" s="13"/>
      <c r="F194" s="13"/>
      <c r="G194" s="15"/>
      <c r="H194" s="15"/>
    </row>
    <row r="195" spans="1:8" s="10" customFormat="1" x14ac:dyDescent="0.25">
      <c r="A195" s="14"/>
      <c r="B195" s="2"/>
      <c r="C195" s="2"/>
      <c r="D195" s="12"/>
      <c r="E195" s="13"/>
      <c r="F195" s="13"/>
      <c r="G195" s="15"/>
      <c r="H195" s="15"/>
    </row>
    <row r="196" spans="1:8" s="10" customFormat="1" x14ac:dyDescent="0.25">
      <c r="A196" s="14"/>
      <c r="B196" s="2"/>
      <c r="C196" s="2"/>
      <c r="D196" s="12"/>
      <c r="E196" s="13"/>
      <c r="F196" s="13"/>
      <c r="G196" s="15"/>
      <c r="H196" s="15"/>
    </row>
    <row r="197" spans="1:8" s="10" customFormat="1" x14ac:dyDescent="0.25">
      <c r="A197" s="14"/>
      <c r="B197" s="2"/>
      <c r="C197" s="2"/>
      <c r="D197" s="12"/>
      <c r="E197" s="13"/>
      <c r="F197" s="13"/>
      <c r="G197" s="15"/>
      <c r="H197" s="15"/>
    </row>
    <row r="198" spans="1:8" s="10" customFormat="1" x14ac:dyDescent="0.25">
      <c r="A198" s="14"/>
      <c r="B198" s="2"/>
      <c r="C198" s="2"/>
      <c r="D198" s="12"/>
      <c r="E198" s="13"/>
      <c r="F198" s="13"/>
      <c r="G198" s="15"/>
      <c r="H198" s="15"/>
    </row>
    <row r="199" spans="1:8" s="10" customFormat="1" x14ac:dyDescent="0.25">
      <c r="A199" s="14"/>
      <c r="B199" s="2"/>
      <c r="C199" s="2"/>
      <c r="D199" s="12"/>
      <c r="E199" s="13"/>
      <c r="F199" s="13"/>
      <c r="G199" s="15"/>
      <c r="H199" s="15"/>
    </row>
    <row r="200" spans="1:8" s="10" customFormat="1" x14ac:dyDescent="0.25">
      <c r="A200" s="14"/>
      <c r="B200" s="2"/>
      <c r="C200" s="2"/>
      <c r="D200" s="12"/>
      <c r="E200" s="13"/>
      <c r="F200" s="13"/>
      <c r="G200" s="15"/>
      <c r="H200" s="15"/>
    </row>
    <row r="201" spans="1:8" s="10" customFormat="1" x14ac:dyDescent="0.25">
      <c r="A201" s="14"/>
      <c r="B201" s="2"/>
      <c r="C201" s="2"/>
      <c r="D201" s="12"/>
      <c r="E201" s="13"/>
      <c r="F201" s="13"/>
      <c r="G201" s="15"/>
      <c r="H201" s="15"/>
    </row>
    <row r="202" spans="1:8" s="10" customFormat="1" x14ac:dyDescent="0.25">
      <c r="A202" s="14"/>
      <c r="B202" s="2"/>
      <c r="C202" s="2"/>
      <c r="D202" s="12"/>
      <c r="E202" s="13"/>
      <c r="F202" s="13"/>
      <c r="G202" s="15"/>
      <c r="H202" s="15"/>
    </row>
    <row r="203" spans="1:8" s="10" customFormat="1" x14ac:dyDescent="0.25">
      <c r="A203" s="14"/>
      <c r="B203" s="2"/>
      <c r="C203" s="2"/>
      <c r="D203" s="12"/>
      <c r="E203" s="13"/>
      <c r="F203" s="13"/>
      <c r="G203" s="15"/>
      <c r="H203" s="15"/>
    </row>
    <row r="204" spans="1:8" s="10" customFormat="1" x14ac:dyDescent="0.25">
      <c r="A204" s="14"/>
      <c r="B204" s="2"/>
      <c r="C204" s="2"/>
      <c r="D204" s="12"/>
      <c r="E204" s="13"/>
      <c r="F204" s="13"/>
      <c r="G204" s="15"/>
      <c r="H204" s="15"/>
    </row>
    <row r="205" spans="1:8" s="10" customFormat="1" x14ac:dyDescent="0.25">
      <c r="A205" s="14"/>
      <c r="B205" s="2"/>
      <c r="C205" s="2"/>
      <c r="D205" s="12"/>
      <c r="E205" s="13"/>
      <c r="F205" s="13"/>
      <c r="G205" s="15"/>
      <c r="H205" s="15"/>
    </row>
    <row r="206" spans="1:8" s="10" customFormat="1" x14ac:dyDescent="0.25">
      <c r="A206" s="14"/>
      <c r="B206" s="2"/>
      <c r="C206" s="2"/>
      <c r="D206" s="12"/>
      <c r="E206" s="13"/>
      <c r="F206" s="13"/>
      <c r="G206" s="15"/>
      <c r="H206" s="15"/>
    </row>
    <row r="207" spans="1:8" s="10" customFormat="1" x14ac:dyDescent="0.25">
      <c r="A207" s="14"/>
      <c r="B207" s="2"/>
      <c r="C207" s="2"/>
      <c r="D207" s="12"/>
      <c r="E207" s="13"/>
      <c r="F207" s="13"/>
      <c r="G207" s="15"/>
      <c r="H207" s="15"/>
    </row>
    <row r="208" spans="1:8" s="10" customFormat="1" x14ac:dyDescent="0.25">
      <c r="A208" s="14"/>
      <c r="B208" s="2"/>
      <c r="C208" s="2"/>
      <c r="D208" s="12"/>
      <c r="E208" s="13"/>
      <c r="F208" s="13"/>
      <c r="G208" s="15"/>
      <c r="H208" s="15"/>
    </row>
    <row r="209" spans="1:8" s="10" customFormat="1" x14ac:dyDescent="0.25">
      <c r="A209" s="14"/>
      <c r="B209" s="2"/>
      <c r="C209" s="2"/>
      <c r="D209" s="12"/>
      <c r="E209" s="13"/>
      <c r="F209" s="13"/>
      <c r="G209" s="15"/>
      <c r="H209" s="15"/>
    </row>
    <row r="210" spans="1:8" s="10" customFormat="1" x14ac:dyDescent="0.25">
      <c r="A210" s="14"/>
      <c r="B210" s="2"/>
      <c r="C210" s="2"/>
      <c r="D210" s="12"/>
      <c r="E210" s="13"/>
      <c r="F210" s="13"/>
      <c r="G210" s="15"/>
      <c r="H210" s="15"/>
    </row>
    <row r="211" spans="1:8" s="10" customFormat="1" x14ac:dyDescent="0.25">
      <c r="A211" s="14"/>
      <c r="B211" s="2"/>
      <c r="C211" s="2"/>
      <c r="D211" s="12"/>
      <c r="E211" s="13"/>
      <c r="F211" s="13"/>
      <c r="G211" s="15"/>
      <c r="H211" s="15"/>
    </row>
    <row r="212" spans="1:8" s="10" customFormat="1" x14ac:dyDescent="0.25">
      <c r="A212" s="14"/>
      <c r="B212" s="2"/>
      <c r="C212" s="2"/>
      <c r="D212" s="12"/>
      <c r="E212" s="13"/>
      <c r="F212" s="13"/>
      <c r="G212" s="15"/>
      <c r="H212" s="15"/>
    </row>
    <row r="213" spans="1:8" s="10" customFormat="1" x14ac:dyDescent="0.25">
      <c r="A213" s="14"/>
      <c r="B213" s="2"/>
      <c r="C213" s="2"/>
      <c r="D213" s="12"/>
      <c r="E213" s="13"/>
      <c r="F213" s="13"/>
      <c r="G213" s="15"/>
      <c r="H213" s="15"/>
    </row>
    <row r="214" spans="1:8" s="10" customFormat="1" x14ac:dyDescent="0.25">
      <c r="A214" s="14"/>
      <c r="B214" s="2"/>
      <c r="C214" s="2"/>
      <c r="D214" s="12"/>
      <c r="E214" s="13"/>
      <c r="F214" s="13"/>
      <c r="G214" s="15"/>
      <c r="H214" s="15"/>
    </row>
    <row r="215" spans="1:8" s="10" customFormat="1" x14ac:dyDescent="0.25">
      <c r="A215" s="14"/>
      <c r="B215" s="2"/>
      <c r="C215" s="2"/>
      <c r="D215" s="12"/>
      <c r="E215" s="13"/>
      <c r="F215" s="13"/>
      <c r="G215" s="15"/>
      <c r="H215" s="15"/>
    </row>
    <row r="216" spans="1:8" s="10" customFormat="1" x14ac:dyDescent="0.25">
      <c r="A216" s="14"/>
      <c r="B216" s="2"/>
      <c r="C216" s="2"/>
      <c r="D216" s="12"/>
      <c r="E216" s="13"/>
      <c r="F216" s="13"/>
      <c r="G216" s="15"/>
      <c r="H216" s="15"/>
    </row>
    <row r="217" spans="1:8" s="10" customFormat="1" x14ac:dyDescent="0.25">
      <c r="A217" s="14"/>
      <c r="B217" s="2"/>
      <c r="C217" s="2"/>
      <c r="D217" s="12"/>
      <c r="E217" s="13"/>
      <c r="F217" s="13"/>
      <c r="G217" s="15"/>
      <c r="H217" s="15"/>
    </row>
    <row r="218" spans="1:8" s="10" customFormat="1" x14ac:dyDescent="0.25">
      <c r="A218" s="14"/>
      <c r="B218" s="2"/>
      <c r="C218" s="2"/>
      <c r="D218" s="12"/>
      <c r="E218" s="13"/>
      <c r="F218" s="13"/>
      <c r="G218" s="15"/>
      <c r="H218" s="15"/>
    </row>
    <row r="219" spans="1:8" s="10" customFormat="1" x14ac:dyDescent="0.25">
      <c r="A219" s="14"/>
      <c r="B219" s="2"/>
      <c r="C219" s="2"/>
      <c r="D219" s="12"/>
      <c r="E219" s="13"/>
      <c r="F219" s="13"/>
      <c r="G219" s="15"/>
      <c r="H219" s="15"/>
    </row>
    <row r="220" spans="1:8" s="10" customFormat="1" x14ac:dyDescent="0.25">
      <c r="A220" s="14"/>
      <c r="B220" s="2"/>
      <c r="C220" s="2"/>
      <c r="D220" s="12"/>
      <c r="E220" s="13"/>
      <c r="F220" s="13"/>
      <c r="G220" s="15"/>
      <c r="H220" s="15"/>
    </row>
    <row r="221" spans="1:8" s="10" customFormat="1" x14ac:dyDescent="0.25">
      <c r="A221" s="14"/>
      <c r="B221" s="2"/>
      <c r="C221" s="2"/>
      <c r="D221" s="12"/>
      <c r="E221" s="13"/>
      <c r="F221" s="13"/>
      <c r="G221" s="15"/>
      <c r="H221" s="15"/>
    </row>
    <row r="222" spans="1:8" s="10" customFormat="1" x14ac:dyDescent="0.25">
      <c r="A222" s="14"/>
      <c r="B222" s="2"/>
      <c r="C222" s="2"/>
      <c r="D222" s="12"/>
      <c r="E222" s="13"/>
      <c r="F222" s="13"/>
      <c r="G222" s="15"/>
      <c r="H222" s="15"/>
    </row>
    <row r="223" spans="1:8" s="10" customFormat="1" x14ac:dyDescent="0.25">
      <c r="A223" s="14"/>
      <c r="B223" s="2"/>
      <c r="C223" s="2"/>
      <c r="D223" s="12"/>
      <c r="E223" s="13"/>
      <c r="F223" s="13"/>
      <c r="G223" s="15"/>
      <c r="H223" s="15"/>
    </row>
    <row r="224" spans="1:8" s="10" customFormat="1" x14ac:dyDescent="0.25">
      <c r="A224" s="14"/>
      <c r="B224" s="2"/>
      <c r="C224" s="2"/>
      <c r="D224" s="12"/>
      <c r="E224" s="13"/>
      <c r="F224" s="13"/>
      <c r="G224" s="15"/>
      <c r="H224" s="15"/>
    </row>
    <row r="225" spans="1:8" s="10" customFormat="1" x14ac:dyDescent="0.25">
      <c r="A225" s="14"/>
      <c r="B225" s="2"/>
      <c r="C225" s="2"/>
      <c r="D225" s="12"/>
      <c r="E225" s="13"/>
      <c r="F225" s="13"/>
      <c r="G225" s="15"/>
      <c r="H225" s="15"/>
    </row>
    <row r="226" spans="1:8" s="10" customFormat="1" x14ac:dyDescent="0.25">
      <c r="A226" s="14"/>
      <c r="B226" s="2"/>
      <c r="C226" s="2"/>
      <c r="D226" s="12"/>
      <c r="E226" s="13"/>
      <c r="F226" s="13"/>
      <c r="G226" s="15"/>
      <c r="H226" s="15"/>
    </row>
    <row r="227" spans="1:8" s="10" customFormat="1" x14ac:dyDescent="0.25">
      <c r="A227" s="14"/>
      <c r="B227" s="2"/>
      <c r="C227" s="2"/>
      <c r="D227" s="12"/>
      <c r="E227" s="13"/>
      <c r="F227" s="13"/>
      <c r="G227" s="15"/>
      <c r="H227" s="15"/>
    </row>
    <row r="228" spans="1:8" s="10" customFormat="1" x14ac:dyDescent="0.25">
      <c r="A228" s="14"/>
      <c r="B228" s="2"/>
      <c r="C228" s="2"/>
      <c r="D228" s="12"/>
      <c r="E228" s="13"/>
      <c r="F228" s="13"/>
      <c r="G228" s="15"/>
      <c r="H228" s="15"/>
    </row>
    <row r="229" spans="1:8" s="10" customFormat="1" x14ac:dyDescent="0.25">
      <c r="A229" s="14"/>
      <c r="B229" s="2"/>
      <c r="C229" s="2"/>
      <c r="D229" s="12"/>
      <c r="E229" s="13"/>
      <c r="F229" s="13"/>
      <c r="G229" s="15"/>
      <c r="H229" s="15"/>
    </row>
    <row r="230" spans="1:8" s="10" customFormat="1" x14ac:dyDescent="0.25">
      <c r="A230" s="14"/>
      <c r="B230" s="2"/>
      <c r="C230" s="2"/>
      <c r="D230" s="12"/>
      <c r="E230" s="13"/>
      <c r="F230" s="13"/>
      <c r="G230" s="15"/>
      <c r="H230" s="15"/>
    </row>
    <row r="231" spans="1:8" s="10" customFormat="1" x14ac:dyDescent="0.25">
      <c r="A231" s="14"/>
      <c r="B231" s="2"/>
      <c r="C231" s="2"/>
      <c r="D231" s="12"/>
      <c r="E231" s="13"/>
      <c r="F231" s="13"/>
      <c r="G231" s="15"/>
      <c r="H231" s="15"/>
    </row>
    <row r="232" spans="1:8" s="10" customFormat="1" x14ac:dyDescent="0.25">
      <c r="A232" s="14"/>
      <c r="B232" s="2"/>
      <c r="C232" s="2"/>
      <c r="D232" s="12"/>
      <c r="E232" s="13"/>
      <c r="F232" s="13"/>
      <c r="G232" s="15"/>
      <c r="H232" s="15"/>
    </row>
    <row r="233" spans="1:8" s="10" customFormat="1" x14ac:dyDescent="0.25">
      <c r="A233" s="14"/>
      <c r="B233" s="2"/>
      <c r="C233" s="2"/>
      <c r="D233" s="12"/>
      <c r="E233" s="13"/>
      <c r="F233" s="13"/>
      <c r="G233" s="15"/>
      <c r="H233" s="15"/>
    </row>
    <row r="234" spans="1:8" s="10" customFormat="1" x14ac:dyDescent="0.25">
      <c r="A234" s="14"/>
      <c r="B234" s="2"/>
      <c r="C234" s="2"/>
      <c r="D234" s="12"/>
      <c r="E234" s="13"/>
      <c r="F234" s="13"/>
      <c r="G234" s="15"/>
      <c r="H234" s="15"/>
    </row>
    <row r="235" spans="1:8" s="10" customFormat="1" x14ac:dyDescent="0.25">
      <c r="A235" s="14"/>
      <c r="B235" s="2"/>
      <c r="C235" s="2"/>
      <c r="D235" s="12"/>
      <c r="E235" s="13"/>
      <c r="F235" s="13"/>
      <c r="G235" s="15"/>
      <c r="H235" s="15"/>
    </row>
    <row r="236" spans="1:8" s="10" customFormat="1" x14ac:dyDescent="0.25">
      <c r="A236" s="14"/>
      <c r="B236" s="2"/>
      <c r="C236" s="2"/>
      <c r="D236" s="12"/>
      <c r="E236" s="13"/>
      <c r="F236" s="13"/>
      <c r="G236" s="15"/>
      <c r="H236" s="15"/>
    </row>
    <row r="237" spans="1:8" s="10" customFormat="1" x14ac:dyDescent="0.25">
      <c r="A237" s="14"/>
      <c r="B237" s="2"/>
      <c r="C237" s="2"/>
      <c r="D237" s="12"/>
      <c r="E237" s="13"/>
      <c r="F237" s="13"/>
      <c r="G237" s="15"/>
      <c r="H237" s="15"/>
    </row>
    <row r="238" spans="1:8" s="10" customFormat="1" x14ac:dyDescent="0.25">
      <c r="A238" s="14"/>
      <c r="B238" s="2"/>
      <c r="C238" s="2"/>
      <c r="D238" s="12"/>
      <c r="E238" s="13"/>
      <c r="F238" s="13"/>
      <c r="G238" s="15"/>
      <c r="H238" s="15"/>
    </row>
    <row r="239" spans="1:8" s="10" customFormat="1" x14ac:dyDescent="0.25">
      <c r="A239" s="14"/>
      <c r="B239" s="2"/>
      <c r="C239" s="2"/>
      <c r="D239" s="12"/>
      <c r="E239" s="13"/>
      <c r="F239" s="13"/>
      <c r="G239" s="15"/>
      <c r="H239" s="15"/>
    </row>
    <row r="240" spans="1:8" s="10" customFormat="1" x14ac:dyDescent="0.25">
      <c r="A240" s="14"/>
      <c r="B240" s="2"/>
      <c r="C240" s="2"/>
      <c r="D240" s="12"/>
      <c r="E240" s="13"/>
      <c r="F240" s="13"/>
      <c r="G240" s="15"/>
      <c r="H240" s="15"/>
    </row>
    <row r="241" spans="1:8" s="10" customFormat="1" x14ac:dyDescent="0.25">
      <c r="A241" s="14"/>
      <c r="B241" s="2"/>
      <c r="C241" s="2"/>
      <c r="D241" s="12"/>
      <c r="E241" s="13"/>
      <c r="F241" s="13"/>
      <c r="G241" s="15"/>
      <c r="H241" s="15"/>
    </row>
    <row r="242" spans="1:8" s="10" customFormat="1" x14ac:dyDescent="0.25">
      <c r="A242" s="14"/>
      <c r="B242" s="2"/>
      <c r="C242" s="2"/>
      <c r="D242" s="12"/>
      <c r="E242" s="13"/>
      <c r="F242" s="13"/>
      <c r="G242" s="15"/>
      <c r="H242" s="15"/>
    </row>
    <row r="243" spans="1:8" s="10" customFormat="1" x14ac:dyDescent="0.25">
      <c r="A243" s="14"/>
      <c r="B243" s="2"/>
      <c r="C243" s="2"/>
      <c r="D243" s="12"/>
      <c r="E243" s="13"/>
      <c r="F243" s="13"/>
      <c r="G243" s="15"/>
      <c r="H243" s="15"/>
    </row>
    <row r="244" spans="1:8" s="10" customFormat="1" x14ac:dyDescent="0.25">
      <c r="A244" s="14"/>
      <c r="B244" s="2"/>
      <c r="C244" s="2"/>
      <c r="D244" s="12"/>
      <c r="E244" s="13"/>
      <c r="F244" s="13"/>
      <c r="G244" s="15"/>
      <c r="H244" s="15"/>
    </row>
    <row r="245" spans="1:8" s="10" customFormat="1" x14ac:dyDescent="0.25">
      <c r="A245" s="14"/>
      <c r="B245" s="2"/>
      <c r="C245" s="2"/>
      <c r="D245" s="12"/>
      <c r="E245" s="13"/>
      <c r="F245" s="13"/>
      <c r="G245" s="15"/>
      <c r="H245" s="15"/>
    </row>
    <row r="246" spans="1:8" s="10" customFormat="1" x14ac:dyDescent="0.25">
      <c r="A246" s="14"/>
      <c r="B246" s="2"/>
      <c r="C246" s="2"/>
      <c r="D246" s="12"/>
      <c r="E246" s="13"/>
      <c r="F246" s="13"/>
      <c r="G246" s="15"/>
      <c r="H246" s="15"/>
    </row>
    <row r="247" spans="1:8" s="10" customFormat="1" x14ac:dyDescent="0.25">
      <c r="A247" s="14"/>
      <c r="B247" s="2"/>
      <c r="C247" s="2"/>
      <c r="D247" s="12"/>
      <c r="E247" s="13"/>
      <c r="F247" s="13"/>
      <c r="G247" s="15"/>
      <c r="H247" s="15"/>
    </row>
    <row r="248" spans="1:8" s="10" customFormat="1" x14ac:dyDescent="0.25">
      <c r="A248" s="14"/>
      <c r="B248" s="2"/>
      <c r="C248" s="2"/>
      <c r="D248" s="12"/>
      <c r="E248" s="13"/>
      <c r="F248" s="13"/>
      <c r="G248" s="15"/>
      <c r="H248" s="15"/>
    </row>
    <row r="249" spans="1:8" s="10" customFormat="1" x14ac:dyDescent="0.25">
      <c r="A249" s="14"/>
      <c r="B249" s="2"/>
      <c r="C249" s="2"/>
      <c r="D249" s="12"/>
      <c r="E249" s="13"/>
      <c r="F249" s="13"/>
      <c r="G249" s="15"/>
      <c r="H249" s="15"/>
    </row>
    <row r="250" spans="1:8" s="10" customFormat="1" x14ac:dyDescent="0.25">
      <c r="A250" s="14"/>
      <c r="B250" s="2"/>
      <c r="C250" s="2"/>
      <c r="D250" s="12"/>
      <c r="E250" s="13"/>
      <c r="F250" s="13"/>
      <c r="G250" s="15"/>
      <c r="H250" s="15"/>
    </row>
    <row r="251" spans="1:8" s="10" customFormat="1" x14ac:dyDescent="0.25">
      <c r="A251" s="14"/>
      <c r="B251" s="2"/>
      <c r="C251" s="2"/>
      <c r="D251" s="12"/>
      <c r="E251" s="13"/>
      <c r="F251" s="13"/>
      <c r="G251" s="15"/>
      <c r="H251" s="15"/>
    </row>
    <row r="252" spans="1:8" s="10" customFormat="1" x14ac:dyDescent="0.25">
      <c r="A252" s="14"/>
      <c r="B252" s="2"/>
      <c r="C252" s="2"/>
      <c r="D252" s="12"/>
      <c r="E252" s="13"/>
      <c r="F252" s="13"/>
      <c r="G252" s="15"/>
      <c r="H252" s="15"/>
    </row>
    <row r="253" spans="1:8" s="10" customFormat="1" x14ac:dyDescent="0.25">
      <c r="A253" s="14"/>
      <c r="B253" s="2"/>
      <c r="C253" s="2"/>
      <c r="D253" s="12"/>
      <c r="E253" s="13"/>
      <c r="F253" s="13"/>
      <c r="G253" s="15"/>
      <c r="H253" s="15"/>
    </row>
    <row r="254" spans="1:8" s="10" customFormat="1" x14ac:dyDescent="0.25">
      <c r="A254" s="14"/>
      <c r="B254" s="2"/>
      <c r="C254" s="2"/>
      <c r="D254" s="12"/>
      <c r="E254" s="13"/>
      <c r="F254" s="13"/>
      <c r="G254" s="15"/>
      <c r="H254" s="15"/>
    </row>
    <row r="255" spans="1:8" s="10" customFormat="1" x14ac:dyDescent="0.25">
      <c r="A255" s="14"/>
      <c r="B255" s="2"/>
      <c r="C255" s="2"/>
      <c r="D255" s="12"/>
      <c r="E255" s="13"/>
      <c r="F255" s="13"/>
      <c r="G255" s="15"/>
      <c r="H255" s="15"/>
    </row>
    <row r="256" spans="1:8" s="10" customFormat="1" x14ac:dyDescent="0.25">
      <c r="A256" s="14"/>
      <c r="B256" s="2"/>
      <c r="C256" s="2"/>
      <c r="D256" s="12"/>
      <c r="E256" s="13"/>
      <c r="F256" s="13"/>
      <c r="G256" s="15"/>
      <c r="H256" s="15"/>
    </row>
    <row r="257" spans="1:8" s="10" customFormat="1" x14ac:dyDescent="0.25">
      <c r="A257" s="14"/>
      <c r="B257" s="2"/>
      <c r="C257" s="2"/>
      <c r="D257" s="12"/>
      <c r="E257" s="13"/>
      <c r="F257" s="13"/>
      <c r="G257" s="15"/>
      <c r="H257" s="15"/>
    </row>
    <row r="258" spans="1:8" s="10" customFormat="1" x14ac:dyDescent="0.25">
      <c r="A258" s="14"/>
      <c r="B258" s="2"/>
      <c r="C258" s="2"/>
      <c r="D258" s="12"/>
      <c r="E258" s="13"/>
      <c r="F258" s="13"/>
      <c r="G258" s="15"/>
      <c r="H258" s="15"/>
    </row>
    <row r="259" spans="1:8" s="10" customFormat="1" x14ac:dyDescent="0.25">
      <c r="A259" s="14"/>
      <c r="B259" s="2"/>
      <c r="C259" s="2"/>
      <c r="D259" s="12"/>
      <c r="E259" s="13"/>
      <c r="F259" s="13"/>
      <c r="G259" s="15"/>
      <c r="H259" s="15"/>
    </row>
    <row r="260" spans="1:8" s="10" customFormat="1" x14ac:dyDescent="0.25">
      <c r="A260" s="14"/>
      <c r="B260" s="2"/>
      <c r="C260" s="2"/>
      <c r="D260" s="12"/>
      <c r="E260" s="13"/>
      <c r="F260" s="13"/>
      <c r="G260" s="15"/>
      <c r="H260" s="15"/>
    </row>
    <row r="261" spans="1:8" s="10" customFormat="1" x14ac:dyDescent="0.25">
      <c r="A261" s="14"/>
      <c r="B261" s="2"/>
      <c r="C261" s="2"/>
      <c r="D261" s="12"/>
      <c r="E261" s="13"/>
      <c r="F261" s="13"/>
      <c r="G261" s="15"/>
      <c r="H261" s="15"/>
    </row>
    <row r="262" spans="1:8" s="10" customFormat="1" x14ac:dyDescent="0.25">
      <c r="A262" s="14"/>
      <c r="B262" s="2"/>
      <c r="C262" s="2"/>
      <c r="D262" s="12"/>
      <c r="E262" s="13"/>
      <c r="F262" s="13"/>
      <c r="G262" s="15"/>
      <c r="H262" s="15"/>
    </row>
    <row r="263" spans="1:8" s="10" customFormat="1" x14ac:dyDescent="0.25">
      <c r="A263" s="14"/>
      <c r="B263" s="2"/>
      <c r="C263" s="2"/>
      <c r="D263" s="12"/>
      <c r="E263" s="13"/>
      <c r="F263" s="13"/>
      <c r="G263" s="15"/>
      <c r="H263" s="15"/>
    </row>
    <row r="264" spans="1:8" s="10" customFormat="1" x14ac:dyDescent="0.25">
      <c r="A264" s="14"/>
      <c r="B264" s="2"/>
      <c r="C264" s="2"/>
      <c r="D264" s="12"/>
      <c r="E264" s="13"/>
      <c r="F264" s="13"/>
      <c r="G264" s="15"/>
      <c r="H264" s="15"/>
    </row>
    <row r="265" spans="1:8" s="10" customFormat="1" x14ac:dyDescent="0.25">
      <c r="A265" s="14"/>
      <c r="B265" s="2"/>
      <c r="C265" s="2"/>
      <c r="D265" s="12"/>
      <c r="E265" s="13"/>
      <c r="F265" s="13"/>
      <c r="G265" s="15"/>
      <c r="H265" s="15"/>
    </row>
    <row r="266" spans="1:8" s="10" customFormat="1" x14ac:dyDescent="0.25">
      <c r="A266" s="14"/>
      <c r="B266" s="2"/>
      <c r="C266" s="2"/>
      <c r="D266" s="12"/>
      <c r="E266" s="13"/>
      <c r="F266" s="13"/>
      <c r="G266" s="15"/>
      <c r="H266" s="15"/>
    </row>
    <row r="267" spans="1:8" s="10" customFormat="1" x14ac:dyDescent="0.25">
      <c r="A267" s="14"/>
      <c r="B267" s="2"/>
      <c r="C267" s="2"/>
      <c r="D267" s="12"/>
      <c r="E267" s="13"/>
      <c r="F267" s="13"/>
      <c r="G267" s="15"/>
      <c r="H267" s="15"/>
    </row>
    <row r="268" spans="1:8" s="10" customFormat="1" x14ac:dyDescent="0.25">
      <c r="A268" s="14"/>
      <c r="B268" s="2"/>
      <c r="C268" s="2"/>
      <c r="D268" s="12"/>
      <c r="E268" s="13"/>
      <c r="F268" s="13"/>
      <c r="G268" s="15"/>
      <c r="H268" s="15"/>
    </row>
    <row r="269" spans="1:8" s="10" customFormat="1" x14ac:dyDescent="0.25">
      <c r="A269" s="14"/>
      <c r="B269" s="2"/>
      <c r="C269" s="2"/>
      <c r="D269" s="12"/>
      <c r="E269" s="13"/>
      <c r="F269" s="13"/>
      <c r="G269" s="15"/>
      <c r="H269" s="15"/>
    </row>
    <row r="270" spans="1:8" s="10" customFormat="1" x14ac:dyDescent="0.25">
      <c r="A270" s="14"/>
      <c r="B270" s="2"/>
      <c r="C270" s="2"/>
      <c r="D270" s="12"/>
      <c r="E270" s="13"/>
      <c r="F270" s="13"/>
      <c r="G270" s="15"/>
      <c r="H270" s="15"/>
    </row>
    <row r="271" spans="1:8" s="10" customFormat="1" x14ac:dyDescent="0.25">
      <c r="A271" s="14"/>
      <c r="B271" s="2"/>
      <c r="C271" s="2"/>
      <c r="D271" s="12"/>
      <c r="E271" s="13"/>
      <c r="F271" s="13"/>
      <c r="G271" s="15"/>
      <c r="H271" s="15"/>
    </row>
    <row r="272" spans="1:8" s="10" customFormat="1" x14ac:dyDescent="0.25">
      <c r="A272" s="14"/>
      <c r="B272" s="2"/>
      <c r="C272" s="2"/>
      <c r="D272" s="12"/>
      <c r="E272" s="13"/>
      <c r="F272" s="13"/>
      <c r="G272" s="15"/>
      <c r="H272" s="15"/>
    </row>
    <row r="273" spans="1:8" s="10" customFormat="1" x14ac:dyDescent="0.25">
      <c r="A273" s="14"/>
      <c r="B273" s="2"/>
      <c r="C273" s="2"/>
      <c r="D273" s="12"/>
      <c r="E273" s="13"/>
      <c r="F273" s="13"/>
      <c r="G273" s="15"/>
      <c r="H273" s="15"/>
    </row>
    <row r="274" spans="1:8" s="10" customFormat="1" x14ac:dyDescent="0.25">
      <c r="A274" s="14"/>
      <c r="B274" s="2"/>
      <c r="C274" s="2"/>
      <c r="D274" s="12"/>
      <c r="E274" s="13"/>
      <c r="F274" s="13"/>
      <c r="G274" s="15"/>
      <c r="H274" s="15"/>
    </row>
    <row r="275" spans="1:8" s="10" customFormat="1" x14ac:dyDescent="0.25">
      <c r="A275" s="14"/>
      <c r="B275" s="2"/>
      <c r="C275" s="2"/>
      <c r="D275" s="12"/>
      <c r="E275" s="13"/>
      <c r="F275" s="13"/>
      <c r="G275" s="15"/>
      <c r="H275" s="15"/>
    </row>
    <row r="276" spans="1:8" s="10" customFormat="1" x14ac:dyDescent="0.25">
      <c r="A276" s="14"/>
      <c r="B276" s="2"/>
      <c r="C276" s="2"/>
      <c r="D276" s="12"/>
      <c r="E276" s="13"/>
      <c r="F276" s="13"/>
      <c r="G276" s="15"/>
      <c r="H276" s="15"/>
    </row>
    <row r="277" spans="1:8" s="10" customFormat="1" x14ac:dyDescent="0.25">
      <c r="A277" s="14"/>
      <c r="B277" s="2"/>
      <c r="C277" s="2"/>
      <c r="D277" s="12"/>
      <c r="E277" s="13"/>
      <c r="F277" s="13"/>
      <c r="G277" s="15"/>
      <c r="H277" s="15"/>
    </row>
    <row r="278" spans="1:8" s="10" customFormat="1" x14ac:dyDescent="0.25">
      <c r="A278" s="14"/>
      <c r="B278" s="2"/>
      <c r="C278" s="2"/>
      <c r="D278" s="12"/>
      <c r="E278" s="13"/>
      <c r="F278" s="13"/>
      <c r="G278" s="15"/>
      <c r="H278" s="15"/>
    </row>
    <row r="279" spans="1:8" s="10" customFormat="1" x14ac:dyDescent="0.25">
      <c r="A279" s="14"/>
      <c r="B279" s="2"/>
      <c r="C279" s="2"/>
      <c r="D279" s="12"/>
      <c r="E279" s="13"/>
      <c r="F279" s="13"/>
      <c r="G279" s="15"/>
      <c r="H279" s="15"/>
    </row>
    <row r="280" spans="1:8" s="10" customFormat="1" x14ac:dyDescent="0.25">
      <c r="A280" s="14"/>
      <c r="B280" s="2"/>
      <c r="C280" s="2"/>
      <c r="D280" s="12"/>
      <c r="E280" s="13"/>
      <c r="F280" s="13"/>
      <c r="G280" s="15"/>
      <c r="H280" s="15"/>
    </row>
    <row r="281" spans="1:8" s="10" customFormat="1" x14ac:dyDescent="0.25">
      <c r="A281" s="14"/>
      <c r="B281" s="2"/>
      <c r="C281" s="2"/>
      <c r="D281" s="12"/>
      <c r="E281" s="13"/>
      <c r="F281" s="13"/>
      <c r="G281" s="15"/>
      <c r="H281" s="15"/>
    </row>
    <row r="282" spans="1:8" s="10" customFormat="1" x14ac:dyDescent="0.25">
      <c r="A282" s="14"/>
      <c r="B282" s="2"/>
      <c r="C282" s="2"/>
      <c r="D282" s="12"/>
      <c r="E282" s="13"/>
      <c r="F282" s="13"/>
      <c r="G282" s="15"/>
      <c r="H282" s="15"/>
    </row>
    <row r="283" spans="1:8" s="10" customFormat="1" x14ac:dyDescent="0.25">
      <c r="A283" s="14"/>
      <c r="B283" s="2"/>
      <c r="C283" s="2"/>
      <c r="D283" s="12"/>
      <c r="E283" s="13"/>
      <c r="F283" s="13"/>
      <c r="G283" s="15"/>
      <c r="H283" s="15"/>
    </row>
    <row r="284" spans="1:8" s="10" customFormat="1" x14ac:dyDescent="0.25">
      <c r="A284" s="14"/>
      <c r="B284" s="2"/>
      <c r="C284" s="2"/>
      <c r="D284" s="12"/>
      <c r="E284" s="13"/>
      <c r="F284" s="13"/>
      <c r="G284" s="15"/>
      <c r="H284" s="15"/>
    </row>
    <row r="285" spans="1:8" s="10" customFormat="1" x14ac:dyDescent="0.25">
      <c r="A285" s="14"/>
      <c r="B285" s="2"/>
      <c r="C285" s="2"/>
      <c r="D285" s="12"/>
      <c r="E285" s="13"/>
      <c r="F285" s="13"/>
      <c r="G285" s="15"/>
      <c r="H285" s="15"/>
    </row>
    <row r="286" spans="1:8" s="10" customFormat="1" x14ac:dyDescent="0.25">
      <c r="A286" s="14"/>
      <c r="B286" s="2"/>
      <c r="C286" s="2"/>
      <c r="D286" s="12"/>
      <c r="E286" s="13"/>
      <c r="F286" s="13"/>
      <c r="G286" s="15"/>
      <c r="H286" s="15"/>
    </row>
    <row r="287" spans="1:8" s="10" customFormat="1" x14ac:dyDescent="0.25">
      <c r="A287" s="14"/>
      <c r="B287" s="2"/>
      <c r="C287" s="2"/>
      <c r="D287" s="12"/>
      <c r="E287" s="13"/>
      <c r="F287" s="13"/>
      <c r="G287" s="15"/>
      <c r="H287" s="15"/>
    </row>
    <row r="288" spans="1:8" s="10" customFormat="1" x14ac:dyDescent="0.25">
      <c r="A288" s="14"/>
      <c r="B288" s="2"/>
      <c r="C288" s="2"/>
      <c r="D288" s="12"/>
      <c r="E288" s="13"/>
      <c r="F288" s="13"/>
      <c r="G288" s="15"/>
      <c r="H288" s="15"/>
    </row>
    <row r="289" spans="1:8" s="10" customFormat="1" x14ac:dyDescent="0.25">
      <c r="A289" s="14"/>
      <c r="B289" s="2"/>
      <c r="C289" s="2"/>
      <c r="D289" s="12"/>
      <c r="E289" s="13"/>
      <c r="F289" s="13"/>
      <c r="G289" s="15"/>
      <c r="H289" s="15"/>
    </row>
    <row r="290" spans="1:8" s="10" customFormat="1" x14ac:dyDescent="0.25">
      <c r="A290" s="14"/>
      <c r="B290" s="2"/>
      <c r="C290" s="2"/>
      <c r="D290" s="12"/>
      <c r="E290" s="13"/>
      <c r="F290" s="13"/>
      <c r="G290" s="15"/>
      <c r="H290" s="15"/>
    </row>
    <row r="291" spans="1:8" s="10" customFormat="1" x14ac:dyDescent="0.25">
      <c r="A291" s="14"/>
      <c r="B291" s="2"/>
      <c r="C291" s="2"/>
      <c r="D291" s="12"/>
      <c r="E291" s="13"/>
      <c r="F291" s="13"/>
      <c r="G291" s="15"/>
      <c r="H291" s="15"/>
    </row>
    <row r="292" spans="1:8" s="10" customFormat="1" x14ac:dyDescent="0.25">
      <c r="A292" s="14"/>
      <c r="B292" s="2"/>
      <c r="C292" s="2"/>
      <c r="D292" s="12"/>
      <c r="E292" s="13"/>
      <c r="F292" s="13"/>
      <c r="G292" s="15"/>
      <c r="H292" s="15"/>
    </row>
    <row r="293" spans="1:8" s="10" customFormat="1" x14ac:dyDescent="0.25">
      <c r="A293" s="14"/>
      <c r="B293" s="2"/>
      <c r="C293" s="2"/>
      <c r="D293" s="12"/>
      <c r="E293" s="13"/>
      <c r="F293" s="13"/>
      <c r="G293" s="15"/>
      <c r="H293" s="15"/>
    </row>
    <row r="294" spans="1:8" s="10" customFormat="1" x14ac:dyDescent="0.25">
      <c r="A294" s="14"/>
      <c r="B294" s="2"/>
      <c r="C294" s="2"/>
      <c r="D294" s="12"/>
      <c r="E294" s="13"/>
      <c r="F294" s="13"/>
      <c r="G294" s="15"/>
      <c r="H294" s="15"/>
    </row>
    <row r="295" spans="1:8" s="10" customFormat="1" x14ac:dyDescent="0.25">
      <c r="A295" s="14"/>
      <c r="B295" s="2"/>
      <c r="C295" s="2"/>
      <c r="D295" s="12"/>
      <c r="E295" s="13"/>
      <c r="F295" s="13"/>
      <c r="G295" s="15"/>
      <c r="H295" s="15"/>
    </row>
    <row r="296" spans="1:8" s="10" customFormat="1" x14ac:dyDescent="0.25">
      <c r="A296" s="14"/>
      <c r="B296" s="2"/>
      <c r="C296" s="2"/>
      <c r="D296" s="12"/>
      <c r="E296" s="13"/>
      <c r="F296" s="13"/>
      <c r="G296" s="15"/>
      <c r="H296" s="15"/>
    </row>
  </sheetData>
  <mergeCells count="9">
    <mergeCell ref="D8:F8"/>
    <mergeCell ref="D10:H10"/>
    <mergeCell ref="D11:H11"/>
    <mergeCell ref="D9:H9"/>
    <mergeCell ref="B1:F1"/>
    <mergeCell ref="B2:F2"/>
    <mergeCell ref="D5:G5"/>
    <mergeCell ref="D6:F6"/>
    <mergeCell ref="D7:F7"/>
  </mergeCells>
  <pageMargins left="0.78740157480314965" right="0" top="0.78740157480314965" bottom="0.78740157480314965" header="0" footer="0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9"/>
  <sheetViews>
    <sheetView tabSelected="1" view="pageBreakPreview" topLeftCell="C133" zoomScale="90" zoomScaleNormal="115" zoomScaleSheetLayoutView="90" workbookViewId="0">
      <selection activeCell="F184" sqref="F184"/>
    </sheetView>
  </sheetViews>
  <sheetFormatPr defaultRowHeight="15" outlineLevelRow="1" outlineLevelCol="1" x14ac:dyDescent="0.25"/>
  <cols>
    <col min="1" max="1" width="2.7109375" style="16" hidden="1" customWidth="1"/>
    <col min="2" max="2" width="6.5703125" style="2" hidden="1" customWidth="1"/>
    <col min="3" max="3" width="6.5703125" style="2" customWidth="1"/>
    <col min="4" max="4" width="42.42578125" style="11" customWidth="1"/>
    <col min="5" max="5" width="9" style="13" customWidth="1"/>
    <col min="6" max="6" width="15.140625" style="13" customWidth="1" outlineLevel="1"/>
    <col min="7" max="7" width="20" style="15" customWidth="1"/>
    <col min="8" max="8" width="7.5703125" style="15" customWidth="1"/>
    <col min="9" max="9" width="11.28515625" bestFit="1" customWidth="1"/>
    <col min="10" max="10" width="13.140625" bestFit="1" customWidth="1"/>
    <col min="11" max="11" width="11.28515625" bestFit="1" customWidth="1"/>
  </cols>
  <sheetData>
    <row r="1" spans="1:9" s="1" customFormat="1" ht="34.5" hidden="1" customHeight="1" x14ac:dyDescent="0.25">
      <c r="A1" s="19"/>
      <c r="B1" s="144" t="s">
        <v>174</v>
      </c>
      <c r="C1" s="144"/>
      <c r="D1" s="144"/>
      <c r="E1" s="144"/>
      <c r="F1" s="27"/>
      <c r="G1" s="27"/>
      <c r="H1" s="27"/>
    </row>
    <row r="2" spans="1:9" s="1" customFormat="1" ht="34.5" hidden="1" customHeight="1" x14ac:dyDescent="0.25">
      <c r="A2" s="19"/>
      <c r="B2" s="144" t="s">
        <v>173</v>
      </c>
      <c r="C2" s="144"/>
      <c r="D2" s="144"/>
      <c r="E2" s="144"/>
      <c r="F2" s="27"/>
      <c r="G2" s="27"/>
      <c r="H2" s="19"/>
    </row>
    <row r="3" spans="1:9" s="1" customFormat="1" ht="17.25" customHeight="1" x14ac:dyDescent="0.25">
      <c r="A3" s="19"/>
      <c r="B3" s="104"/>
      <c r="C3" s="134"/>
      <c r="D3" s="107" t="s">
        <v>188</v>
      </c>
      <c r="E3" s="104"/>
      <c r="F3" s="27"/>
      <c r="H3" s="19"/>
    </row>
    <row r="4" spans="1:9" s="1" customFormat="1" ht="17.25" customHeight="1" x14ac:dyDescent="0.25">
      <c r="A4" s="19"/>
      <c r="B4" s="104"/>
      <c r="C4" s="134"/>
      <c r="D4" s="104"/>
      <c r="E4" s="104"/>
      <c r="F4" s="27"/>
      <c r="G4" s="106" t="s">
        <v>2</v>
      </c>
      <c r="H4" s="19"/>
    </row>
    <row r="5" spans="1:9" s="24" customFormat="1" ht="39" customHeight="1" x14ac:dyDescent="0.25">
      <c r="A5" s="23"/>
      <c r="B5" s="23" t="s">
        <v>2</v>
      </c>
      <c r="C5" s="23"/>
      <c r="D5" s="145" t="s">
        <v>315</v>
      </c>
      <c r="E5" s="145"/>
      <c r="F5" s="145"/>
      <c r="G5" s="145"/>
    </row>
    <row r="6" spans="1:9" s="24" customFormat="1" ht="15" customHeight="1" x14ac:dyDescent="0.25">
      <c r="A6" s="23"/>
      <c r="B6" s="23"/>
      <c r="C6" s="23"/>
      <c r="D6" s="141" t="s">
        <v>316</v>
      </c>
      <c r="E6" s="141"/>
      <c r="F6" s="141"/>
      <c r="G6" s="105"/>
    </row>
    <row r="7" spans="1:9" s="24" customFormat="1" ht="15" customHeight="1" x14ac:dyDescent="0.25">
      <c r="A7" s="23"/>
      <c r="B7" s="23"/>
      <c r="C7" s="23"/>
      <c r="D7" s="141" t="s">
        <v>189</v>
      </c>
      <c r="E7" s="141"/>
      <c r="F7" s="141"/>
      <c r="G7" s="105"/>
    </row>
    <row r="8" spans="1:9" s="24" customFormat="1" ht="15" customHeight="1" x14ac:dyDescent="0.25">
      <c r="A8" s="23"/>
      <c r="B8" s="23"/>
      <c r="C8" s="23"/>
      <c r="D8" s="141" t="s">
        <v>196</v>
      </c>
      <c r="E8" s="141"/>
      <c r="F8" s="141"/>
      <c r="G8" s="105"/>
    </row>
    <row r="9" spans="1:9" s="24" customFormat="1" ht="15" customHeight="1" x14ac:dyDescent="0.25">
      <c r="A9" s="23"/>
      <c r="B9" s="23"/>
      <c r="C9" s="23"/>
      <c r="D9" s="142" t="s">
        <v>190</v>
      </c>
      <c r="E9" s="142"/>
      <c r="F9" s="107"/>
      <c r="G9" s="107"/>
    </row>
    <row r="10" spans="1:9" s="24" customFormat="1" ht="43.5" customHeight="1" x14ac:dyDescent="0.25">
      <c r="A10" s="23"/>
      <c r="B10" s="23"/>
      <c r="C10" s="23"/>
      <c r="D10" s="142" t="s">
        <v>191</v>
      </c>
      <c r="E10" s="142"/>
      <c r="F10" s="142"/>
      <c r="G10" s="142"/>
      <c r="H10" s="142"/>
    </row>
    <row r="11" spans="1:9" s="24" customFormat="1" ht="15" customHeight="1" x14ac:dyDescent="0.25">
      <c r="A11" s="23"/>
      <c r="B11" s="23"/>
      <c r="C11" s="23"/>
      <c r="D11" s="146" t="s">
        <v>317</v>
      </c>
      <c r="E11" s="146"/>
      <c r="F11" s="146"/>
      <c r="G11" s="146"/>
      <c r="H11" s="146"/>
    </row>
    <row r="12" spans="1:9" s="26" customFormat="1" ht="49.5" customHeight="1" x14ac:dyDescent="0.25">
      <c r="A12" s="48"/>
      <c r="B12" s="49"/>
      <c r="C12" s="49" t="s">
        <v>209</v>
      </c>
      <c r="D12" s="50" t="s">
        <v>135</v>
      </c>
      <c r="E12" s="51" t="s">
        <v>136</v>
      </c>
      <c r="F12" s="51" t="s">
        <v>192</v>
      </c>
      <c r="G12" s="51" t="s">
        <v>320</v>
      </c>
      <c r="H12" s="52" t="s">
        <v>193</v>
      </c>
    </row>
    <row r="13" spans="1:9" s="5" customFormat="1" ht="33.75" customHeight="1" x14ac:dyDescent="0.25">
      <c r="A13" s="49" t="s">
        <v>84</v>
      </c>
      <c r="B13" s="49"/>
      <c r="C13" s="49" t="s">
        <v>84</v>
      </c>
      <c r="D13" s="53" t="s">
        <v>163</v>
      </c>
      <c r="E13" s="54" t="s">
        <v>137</v>
      </c>
      <c r="F13" s="55">
        <f>F14+F21+F29+F30+F31+F117</f>
        <v>1383949.7</v>
      </c>
      <c r="G13" s="55">
        <f>G14+G21+G29+G30+G31</f>
        <v>1107056.7782910001</v>
      </c>
      <c r="H13" s="57"/>
    </row>
    <row r="14" spans="1:9" s="5" customFormat="1" ht="18.75" customHeight="1" x14ac:dyDescent="0.25">
      <c r="A14" s="58"/>
      <c r="B14" s="59">
        <v>1</v>
      </c>
      <c r="C14" s="59">
        <v>1</v>
      </c>
      <c r="D14" s="53" t="s">
        <v>162</v>
      </c>
      <c r="E14" s="54" t="s">
        <v>137</v>
      </c>
      <c r="F14" s="55">
        <f>F15+F17+F18+F19+F20</f>
        <v>268653.74</v>
      </c>
      <c r="G14" s="55">
        <f>G15+G17+G18+G19+G20</f>
        <v>139373.63790100001</v>
      </c>
      <c r="H14" s="57"/>
    </row>
    <row r="15" spans="1:9" s="8" customFormat="1" ht="15.75" customHeight="1" x14ac:dyDescent="0.25">
      <c r="A15" s="60"/>
      <c r="B15" s="61" t="s">
        <v>76</v>
      </c>
      <c r="C15" s="129" t="s">
        <v>210</v>
      </c>
      <c r="D15" s="62" t="s">
        <v>9</v>
      </c>
      <c r="E15" s="54" t="s">
        <v>137</v>
      </c>
      <c r="F15" s="63">
        <v>15991.79</v>
      </c>
      <c r="G15" s="56">
        <v>6850.5989399999999</v>
      </c>
      <c r="H15" s="64">
        <f>G15/F15*100</f>
        <v>42.838224739069233</v>
      </c>
      <c r="I15" s="44"/>
    </row>
    <row r="16" spans="1:9" s="8" customFormat="1" ht="15.75" customHeight="1" x14ac:dyDescent="0.25">
      <c r="A16" s="60"/>
      <c r="B16" s="61"/>
      <c r="C16" s="129" t="s">
        <v>234</v>
      </c>
      <c r="D16" s="62" t="s">
        <v>235</v>
      </c>
      <c r="E16" s="54"/>
      <c r="F16" s="63">
        <v>0</v>
      </c>
      <c r="G16" s="56">
        <v>4544.1000000000004</v>
      </c>
      <c r="H16" s="64"/>
      <c r="I16" s="44"/>
    </row>
    <row r="17" spans="1:11" s="33" customFormat="1" ht="15.75" customHeight="1" x14ac:dyDescent="0.25">
      <c r="A17" s="60"/>
      <c r="B17" s="61" t="s">
        <v>77</v>
      </c>
      <c r="C17" s="129" t="s">
        <v>212</v>
      </c>
      <c r="D17" s="62" t="s">
        <v>51</v>
      </c>
      <c r="E17" s="54" t="s">
        <v>137</v>
      </c>
      <c r="F17" s="63">
        <v>8653.7099999999991</v>
      </c>
      <c r="G17" s="56">
        <v>405.16390000000001</v>
      </c>
      <c r="H17" s="64">
        <f t="shared" ref="H17:H20" si="0">G17/F17*100</f>
        <v>4.6819676185127541</v>
      </c>
      <c r="I17" s="44"/>
    </row>
    <row r="18" spans="1:11" s="36" customFormat="1" ht="15.75" customHeight="1" x14ac:dyDescent="0.25">
      <c r="A18" s="60"/>
      <c r="B18" s="61" t="s">
        <v>79</v>
      </c>
      <c r="C18" s="129" t="s">
        <v>213</v>
      </c>
      <c r="D18" s="62" t="s">
        <v>10</v>
      </c>
      <c r="E18" s="54" t="s">
        <v>137</v>
      </c>
      <c r="F18" s="63">
        <v>45396.639999999999</v>
      </c>
      <c r="G18" s="56">
        <v>33847.81667</v>
      </c>
      <c r="H18" s="64">
        <f t="shared" si="0"/>
        <v>74.560180378988406</v>
      </c>
      <c r="I18" s="44"/>
    </row>
    <row r="19" spans="1:11" s="33" customFormat="1" ht="15.75" customHeight="1" x14ac:dyDescent="0.25">
      <c r="A19" s="60"/>
      <c r="B19" s="61" t="s">
        <v>80</v>
      </c>
      <c r="C19" s="129" t="s">
        <v>214</v>
      </c>
      <c r="D19" s="62" t="s">
        <v>40</v>
      </c>
      <c r="E19" s="54" t="s">
        <v>137</v>
      </c>
      <c r="F19" s="63">
        <v>500.11</v>
      </c>
      <c r="G19" s="56">
        <v>510.781001</v>
      </c>
      <c r="H19" s="64">
        <f t="shared" si="0"/>
        <v>102.13373077922856</v>
      </c>
      <c r="I19" s="44"/>
    </row>
    <row r="20" spans="1:11" s="100" customFormat="1" ht="15.75" customHeight="1" x14ac:dyDescent="0.25">
      <c r="A20" s="60"/>
      <c r="B20" s="61" t="s">
        <v>81</v>
      </c>
      <c r="C20" s="129" t="s">
        <v>215</v>
      </c>
      <c r="D20" s="62" t="s">
        <v>11</v>
      </c>
      <c r="E20" s="54" t="s">
        <v>137</v>
      </c>
      <c r="F20" s="63">
        <v>198111.49</v>
      </c>
      <c r="G20" s="56">
        <v>97759.277390000003</v>
      </c>
      <c r="H20" s="64">
        <f t="shared" si="0"/>
        <v>49.345586866264043</v>
      </c>
      <c r="I20" s="44"/>
    </row>
    <row r="21" spans="1:11" s="8" customFormat="1" ht="31.5" customHeight="1" x14ac:dyDescent="0.25">
      <c r="A21" s="60" t="s">
        <v>2</v>
      </c>
      <c r="B21" s="61">
        <v>2</v>
      </c>
      <c r="C21" s="129" t="s">
        <v>218</v>
      </c>
      <c r="D21" s="53" t="s">
        <v>114</v>
      </c>
      <c r="E21" s="54" t="s">
        <v>137</v>
      </c>
      <c r="F21" s="55">
        <f>F22+F28+F24+F25+F26+0.01</f>
        <v>786285.74</v>
      </c>
      <c r="G21" s="55">
        <f>G22+G24+G25+G26+G27+G28</f>
        <v>656319.24072999996</v>
      </c>
      <c r="H21" s="64" t="s">
        <v>2</v>
      </c>
      <c r="I21" s="44"/>
      <c r="J21" s="44" t="s">
        <v>2</v>
      </c>
    </row>
    <row r="22" spans="1:11" s="8" customFormat="1" ht="54.75" customHeight="1" x14ac:dyDescent="0.25">
      <c r="A22" s="60" t="s">
        <v>2</v>
      </c>
      <c r="B22" s="61" t="s">
        <v>87</v>
      </c>
      <c r="C22" s="129" t="s">
        <v>219</v>
      </c>
      <c r="D22" s="62" t="s">
        <v>12</v>
      </c>
      <c r="E22" s="54" t="s">
        <v>137</v>
      </c>
      <c r="F22" s="63">
        <v>697049.64</v>
      </c>
      <c r="G22" s="56">
        <v>583989.41622999997</v>
      </c>
      <c r="H22" s="64">
        <f>G22/F22*100</f>
        <v>83.780176147856551</v>
      </c>
      <c r="I22" s="44"/>
      <c r="K22" s="44" t="s">
        <v>2</v>
      </c>
    </row>
    <row r="23" spans="1:11" s="30" customFormat="1" ht="15.75" customHeight="1" x14ac:dyDescent="0.25">
      <c r="A23" s="66"/>
      <c r="B23" s="61"/>
      <c r="C23" s="129" t="s">
        <v>2</v>
      </c>
      <c r="D23" s="62" t="s">
        <v>74</v>
      </c>
      <c r="E23" s="54" t="s">
        <v>137</v>
      </c>
      <c r="F23" s="56">
        <f>F24+F25+F26</f>
        <v>87131.19</v>
      </c>
      <c r="G23" s="56">
        <f>G24+G25+G26</f>
        <v>65196.400580000001</v>
      </c>
      <c r="H23" s="64" t="s">
        <v>2</v>
      </c>
      <c r="I23" s="44"/>
    </row>
    <row r="24" spans="1:11" s="8" customFormat="1" ht="15.75" customHeight="1" outlineLevel="1" x14ac:dyDescent="0.2">
      <c r="A24" s="60"/>
      <c r="B24" s="60"/>
      <c r="C24" s="133" t="s">
        <v>211</v>
      </c>
      <c r="D24" s="68" t="s">
        <v>8</v>
      </c>
      <c r="E24" s="54" t="s">
        <v>137</v>
      </c>
      <c r="F24" s="63">
        <v>41822.97</v>
      </c>
      <c r="G24" s="56">
        <v>31526.956709999999</v>
      </c>
      <c r="H24" s="64">
        <f>G24/F24*100</f>
        <v>75.38191742480268</v>
      </c>
      <c r="I24" s="44"/>
    </row>
    <row r="25" spans="1:11" s="8" customFormat="1" ht="15.75" customHeight="1" outlineLevel="1" x14ac:dyDescent="0.2">
      <c r="A25" s="60"/>
      <c r="B25" s="60"/>
      <c r="C25" s="133" t="s">
        <v>220</v>
      </c>
      <c r="D25" s="68" t="s">
        <v>42</v>
      </c>
      <c r="E25" s="54" t="s">
        <v>137</v>
      </c>
      <c r="F25" s="63">
        <v>24396.73</v>
      </c>
      <c r="G25" s="56">
        <v>17404.760709999999</v>
      </c>
      <c r="H25" s="64">
        <f>G25/F25*100</f>
        <v>71.340547319251385</v>
      </c>
      <c r="I25" s="44"/>
    </row>
    <row r="26" spans="1:11" s="8" customFormat="1" ht="15.75" customHeight="1" outlineLevel="1" x14ac:dyDescent="0.2">
      <c r="A26" s="60"/>
      <c r="B26" s="60"/>
      <c r="C26" s="133" t="s">
        <v>221</v>
      </c>
      <c r="D26" s="68" t="s">
        <v>7</v>
      </c>
      <c r="E26" s="54" t="s">
        <v>137</v>
      </c>
      <c r="F26" s="63">
        <v>20911.490000000002</v>
      </c>
      <c r="G26" s="56">
        <v>16264.68316</v>
      </c>
      <c r="H26" s="64">
        <f t="shared" ref="H26" si="1">G26/F26*100</f>
        <v>77.778690853688573</v>
      </c>
      <c r="I26" s="44"/>
    </row>
    <row r="27" spans="1:11" s="8" customFormat="1" ht="15.75" customHeight="1" outlineLevel="1" x14ac:dyDescent="0.2">
      <c r="A27" s="60"/>
      <c r="B27" s="60"/>
      <c r="C27" s="133" t="s">
        <v>222</v>
      </c>
      <c r="D27" s="62" t="s">
        <v>322</v>
      </c>
      <c r="E27" s="54"/>
      <c r="F27" s="63">
        <v>0</v>
      </c>
      <c r="G27" s="56">
        <v>4371.25713</v>
      </c>
      <c r="H27" s="64">
        <v>0</v>
      </c>
      <c r="I27" s="44"/>
    </row>
    <row r="28" spans="1:11" s="8" customFormat="1" ht="26.25" customHeight="1" x14ac:dyDescent="0.2">
      <c r="A28" s="60"/>
      <c r="B28" s="61" t="s">
        <v>83</v>
      </c>
      <c r="C28" s="133" t="s">
        <v>321</v>
      </c>
      <c r="D28" s="62" t="s">
        <v>13</v>
      </c>
      <c r="E28" s="54" t="s">
        <v>137</v>
      </c>
      <c r="F28" s="63">
        <v>2104.9</v>
      </c>
      <c r="G28" s="56">
        <v>2762.1667900000002</v>
      </c>
      <c r="H28" s="64">
        <f>G28/F28*100</f>
        <v>131.22555893391609</v>
      </c>
      <c r="I28" s="44"/>
    </row>
    <row r="29" spans="1:11" s="30" customFormat="1" ht="26.25" customHeight="1" x14ac:dyDescent="0.25">
      <c r="A29" s="66"/>
      <c r="B29" s="61">
        <v>3</v>
      </c>
      <c r="C29" s="129" t="s">
        <v>223</v>
      </c>
      <c r="D29" s="53" t="s">
        <v>14</v>
      </c>
      <c r="E29" s="54" t="s">
        <v>137</v>
      </c>
      <c r="F29" s="63">
        <v>198931.51</v>
      </c>
      <c r="G29" s="56">
        <v>174293.0938</v>
      </c>
      <c r="H29" s="64">
        <f t="shared" ref="H29:H34" si="2">G29/F29*100</f>
        <v>87.614623646098096</v>
      </c>
      <c r="I29" s="44"/>
    </row>
    <row r="30" spans="1:11" s="7" customFormat="1" ht="33" customHeight="1" x14ac:dyDescent="0.25">
      <c r="A30" s="48"/>
      <c r="B30" s="59">
        <v>4</v>
      </c>
      <c r="C30" s="130" t="s">
        <v>238</v>
      </c>
      <c r="D30" s="53" t="s">
        <v>15</v>
      </c>
      <c r="E30" s="54" t="s">
        <v>137</v>
      </c>
      <c r="F30" s="63">
        <v>98986.71</v>
      </c>
      <c r="G30" s="56">
        <v>58008.819000000003</v>
      </c>
      <c r="H30" s="64">
        <f t="shared" si="2"/>
        <v>58.602633626271647</v>
      </c>
      <c r="I30" s="44"/>
    </row>
    <row r="31" spans="1:11" s="7" customFormat="1" ht="26.25" customHeight="1" x14ac:dyDescent="0.25">
      <c r="A31" s="48"/>
      <c r="B31" s="59">
        <v>5</v>
      </c>
      <c r="C31" s="130" t="s">
        <v>239</v>
      </c>
      <c r="D31" s="53" t="s">
        <v>115</v>
      </c>
      <c r="E31" s="54" t="s">
        <v>137</v>
      </c>
      <c r="F31" s="55">
        <f>F32+F33+F34+F40+F43+F44+F45</f>
        <v>4091.99</v>
      </c>
      <c r="G31" s="55">
        <f>G32+G33+G34+G40+G43+G44+G45+G49</f>
        <v>79061.986860000005</v>
      </c>
      <c r="H31" s="64" t="s">
        <v>2</v>
      </c>
      <c r="I31" s="44"/>
    </row>
    <row r="32" spans="1:11" s="33" customFormat="1" ht="39" customHeight="1" x14ac:dyDescent="0.25">
      <c r="A32" s="60"/>
      <c r="B32" s="61" t="s">
        <v>88</v>
      </c>
      <c r="C32" s="129" t="s">
        <v>240</v>
      </c>
      <c r="D32" s="62" t="s">
        <v>16</v>
      </c>
      <c r="E32" s="54" t="s">
        <v>137</v>
      </c>
      <c r="F32" s="63">
        <v>2001.81</v>
      </c>
      <c r="G32" s="56">
        <v>72554.945000000007</v>
      </c>
      <c r="H32" s="64">
        <f t="shared" si="2"/>
        <v>3624.467107267923</v>
      </c>
      <c r="I32" s="44"/>
    </row>
    <row r="33" spans="1:9" s="33" customFormat="1" ht="17.25" customHeight="1" x14ac:dyDescent="0.25">
      <c r="A33" s="60"/>
      <c r="B33" s="61" t="s">
        <v>89</v>
      </c>
      <c r="C33" s="129" t="s">
        <v>241</v>
      </c>
      <c r="D33" s="62" t="s">
        <v>28</v>
      </c>
      <c r="E33" s="54" t="s">
        <v>137</v>
      </c>
      <c r="F33" s="63">
        <v>716.44</v>
      </c>
      <c r="G33" s="56">
        <v>0</v>
      </c>
      <c r="H33" s="64">
        <f t="shared" si="2"/>
        <v>0</v>
      </c>
      <c r="I33" s="44"/>
    </row>
    <row r="34" spans="1:9" s="33" customFormat="1" ht="24" customHeight="1" x14ac:dyDescent="0.25">
      <c r="A34" s="60"/>
      <c r="B34" s="61" t="s">
        <v>90</v>
      </c>
      <c r="C34" s="129" t="s">
        <v>243</v>
      </c>
      <c r="D34" s="62" t="s">
        <v>0</v>
      </c>
      <c r="E34" s="54" t="s">
        <v>137</v>
      </c>
      <c r="F34" s="63">
        <v>643.26</v>
      </c>
      <c r="G34" s="56">
        <v>944.16368</v>
      </c>
      <c r="H34" s="64">
        <f t="shared" si="2"/>
        <v>146.77792494481236</v>
      </c>
      <c r="I34" s="44"/>
    </row>
    <row r="35" spans="1:9" s="20" customFormat="1" ht="17.25" hidden="1" customHeight="1" outlineLevel="1" x14ac:dyDescent="0.25">
      <c r="A35" s="70"/>
      <c r="B35" s="70"/>
      <c r="C35" s="129"/>
      <c r="D35" s="68" t="s">
        <v>49</v>
      </c>
      <c r="E35" s="54" t="s">
        <v>137</v>
      </c>
      <c r="F35" s="56">
        <v>0</v>
      </c>
      <c r="G35" s="56">
        <v>12.962580000000001</v>
      </c>
      <c r="H35" s="64">
        <v>0</v>
      </c>
      <c r="I35" s="44"/>
    </row>
    <row r="36" spans="1:9" s="31" customFormat="1" ht="17.25" hidden="1" customHeight="1" outlineLevel="1" x14ac:dyDescent="0.25">
      <c r="A36" s="70"/>
      <c r="B36" s="70"/>
      <c r="C36" s="129"/>
      <c r="D36" s="68" t="s">
        <v>167</v>
      </c>
      <c r="E36" s="54" t="s">
        <v>137</v>
      </c>
      <c r="F36" s="56">
        <v>0</v>
      </c>
      <c r="G36" s="56">
        <v>188.91309000000001</v>
      </c>
      <c r="H36" s="64"/>
      <c r="I36" s="44"/>
    </row>
    <row r="37" spans="1:9" s="31" customFormat="1" ht="17.25" hidden="1" customHeight="1" outlineLevel="1" x14ac:dyDescent="0.25">
      <c r="A37" s="70"/>
      <c r="B37" s="70"/>
      <c r="C37" s="61"/>
      <c r="D37" s="68" t="s">
        <v>65</v>
      </c>
      <c r="E37" s="54" t="s">
        <v>137</v>
      </c>
      <c r="F37" s="56">
        <v>0</v>
      </c>
      <c r="G37" s="56">
        <v>0</v>
      </c>
      <c r="H37" s="64"/>
      <c r="I37" s="44"/>
    </row>
    <row r="38" spans="1:9" s="31" customFormat="1" ht="17.25" hidden="1" customHeight="1" outlineLevel="1" x14ac:dyDescent="0.25">
      <c r="A38" s="70"/>
      <c r="B38" s="70"/>
      <c r="C38" s="61"/>
      <c r="D38" s="68" t="s">
        <v>154</v>
      </c>
      <c r="E38" s="54" t="s">
        <v>137</v>
      </c>
      <c r="F38" s="56">
        <v>0</v>
      </c>
      <c r="G38" s="56">
        <v>10.28999</v>
      </c>
      <c r="H38" s="64"/>
      <c r="I38" s="44"/>
    </row>
    <row r="39" spans="1:9" s="31" customFormat="1" ht="17.25" hidden="1" customHeight="1" outlineLevel="1" x14ac:dyDescent="0.25">
      <c r="A39" s="70"/>
      <c r="B39" s="70"/>
      <c r="C39" s="61"/>
      <c r="D39" s="68" t="s">
        <v>152</v>
      </c>
      <c r="E39" s="54"/>
      <c r="F39" s="56">
        <v>0</v>
      </c>
      <c r="G39" s="56">
        <v>731.99802</v>
      </c>
      <c r="H39" s="64"/>
      <c r="I39" s="44"/>
    </row>
    <row r="40" spans="1:9" s="39" customFormat="1" ht="17.25" customHeight="1" collapsed="1" x14ac:dyDescent="0.25">
      <c r="A40" s="66"/>
      <c r="B40" s="61" t="s">
        <v>91</v>
      </c>
      <c r="C40" s="129" t="s">
        <v>244</v>
      </c>
      <c r="D40" s="53" t="s">
        <v>186</v>
      </c>
      <c r="E40" s="65" t="s">
        <v>137</v>
      </c>
      <c r="F40" s="63">
        <v>249.43</v>
      </c>
      <c r="G40" s="56">
        <v>765.83479</v>
      </c>
      <c r="H40" s="64">
        <f t="shared" ref="H40" si="3">G40/F40*100</f>
        <v>307.03395341378342</v>
      </c>
      <c r="I40" s="44"/>
    </row>
    <row r="41" spans="1:9" s="8" customFormat="1" ht="21.75" customHeight="1" x14ac:dyDescent="0.25">
      <c r="A41" s="60"/>
      <c r="B41" s="61" t="s">
        <v>91</v>
      </c>
      <c r="C41" s="61"/>
      <c r="D41" s="62" t="s">
        <v>146</v>
      </c>
      <c r="E41" s="54" t="s">
        <v>137</v>
      </c>
      <c r="F41" s="56">
        <v>249.43</v>
      </c>
      <c r="G41" s="56">
        <v>727.55354</v>
      </c>
      <c r="H41" s="64"/>
      <c r="I41" s="44"/>
    </row>
    <row r="42" spans="1:9" s="31" customFormat="1" ht="30" hidden="1" customHeight="1" outlineLevel="1" x14ac:dyDescent="0.25">
      <c r="A42" s="70"/>
      <c r="B42" s="70"/>
      <c r="C42" s="61"/>
      <c r="D42" s="68" t="s">
        <v>176</v>
      </c>
      <c r="E42" s="54"/>
      <c r="F42" s="56">
        <v>0</v>
      </c>
      <c r="G42" s="56">
        <v>38.28125</v>
      </c>
      <c r="H42" s="64"/>
      <c r="I42" s="44"/>
    </row>
    <row r="43" spans="1:9" s="8" customFormat="1" ht="25.5" customHeight="1" collapsed="1" x14ac:dyDescent="0.25">
      <c r="A43" s="60"/>
      <c r="B43" s="61" t="s">
        <v>92</v>
      </c>
      <c r="C43" s="129" t="s">
        <v>296</v>
      </c>
      <c r="D43" s="62" t="s">
        <v>17</v>
      </c>
      <c r="E43" s="54" t="s">
        <v>137</v>
      </c>
      <c r="F43" s="63">
        <v>390.51</v>
      </c>
      <c r="G43" s="56">
        <v>156.30950999999999</v>
      </c>
      <c r="H43" s="64">
        <f t="shared" ref="H43" si="4">G43/F43*100</f>
        <v>40.027018514250592</v>
      </c>
      <c r="I43" s="44"/>
    </row>
    <row r="44" spans="1:9" s="33" customFormat="1" ht="15" customHeight="1" x14ac:dyDescent="0.25">
      <c r="A44" s="60"/>
      <c r="B44" s="61" t="s">
        <v>93</v>
      </c>
      <c r="C44" s="129" t="s">
        <v>245</v>
      </c>
      <c r="D44" s="62" t="s">
        <v>18</v>
      </c>
      <c r="E44" s="54" t="s">
        <v>137</v>
      </c>
      <c r="F44" s="63">
        <v>90.54</v>
      </c>
      <c r="G44" s="56">
        <v>0</v>
      </c>
      <c r="H44" s="64">
        <f>G44/F44*100</f>
        <v>0</v>
      </c>
      <c r="I44" s="44"/>
    </row>
    <row r="45" spans="1:9" s="5" customFormat="1" ht="20.25" customHeight="1" x14ac:dyDescent="0.25">
      <c r="A45" s="58"/>
      <c r="B45" s="59" t="s">
        <v>94</v>
      </c>
      <c r="C45" s="129" t="s">
        <v>246</v>
      </c>
      <c r="D45" s="62" t="s">
        <v>197</v>
      </c>
      <c r="E45" s="54" t="s">
        <v>137</v>
      </c>
      <c r="F45" s="63">
        <v>0</v>
      </c>
      <c r="G45" s="56">
        <v>621.25</v>
      </c>
      <c r="H45" s="64"/>
      <c r="I45" s="44"/>
    </row>
    <row r="46" spans="1:9" s="32" customFormat="1" ht="17.25" hidden="1" customHeight="1" outlineLevel="1" x14ac:dyDescent="0.25">
      <c r="A46" s="70"/>
      <c r="B46" s="70"/>
      <c r="C46" s="61"/>
      <c r="D46" s="68" t="s">
        <v>156</v>
      </c>
      <c r="E46" s="54"/>
      <c r="F46" s="63">
        <v>0</v>
      </c>
      <c r="G46" s="56">
        <v>621.25</v>
      </c>
      <c r="H46" s="64"/>
      <c r="I46" s="44"/>
    </row>
    <row r="47" spans="1:9" s="32" customFormat="1" ht="17.25" hidden="1" customHeight="1" outlineLevel="1" x14ac:dyDescent="0.25">
      <c r="A47" s="70"/>
      <c r="B47" s="70"/>
      <c r="C47" s="61"/>
      <c r="D47" s="68" t="s">
        <v>151</v>
      </c>
      <c r="E47" s="54"/>
      <c r="F47" s="63">
        <v>0</v>
      </c>
      <c r="G47" s="56">
        <v>0</v>
      </c>
      <c r="H47" s="64"/>
      <c r="I47" s="44"/>
    </row>
    <row r="48" spans="1:9" s="32" customFormat="1" ht="17.25" hidden="1" customHeight="1" outlineLevel="1" x14ac:dyDescent="0.25">
      <c r="A48" s="70"/>
      <c r="B48" s="70"/>
      <c r="C48" s="61"/>
      <c r="D48" s="68" t="s">
        <v>175</v>
      </c>
      <c r="E48" s="54"/>
      <c r="F48" s="63">
        <v>0</v>
      </c>
      <c r="G48" s="56">
        <v>0</v>
      </c>
      <c r="H48" s="64"/>
      <c r="I48" s="44"/>
    </row>
    <row r="49" spans="1:10" s="28" customFormat="1" ht="19.5" customHeight="1" collapsed="1" x14ac:dyDescent="0.25">
      <c r="A49" s="71"/>
      <c r="B49" s="72"/>
      <c r="C49" s="61">
        <v>6</v>
      </c>
      <c r="D49" s="53" t="s">
        <v>198</v>
      </c>
      <c r="E49" s="54" t="s">
        <v>137</v>
      </c>
      <c r="F49" s="63">
        <v>0</v>
      </c>
      <c r="G49" s="55">
        <v>4019.4838800000002</v>
      </c>
      <c r="H49" s="64"/>
      <c r="I49" s="44"/>
    </row>
    <row r="50" spans="1:10" s="28" customFormat="1" ht="15.75" hidden="1" customHeight="1" outlineLevel="1" x14ac:dyDescent="0.25">
      <c r="A50" s="71"/>
      <c r="B50" s="72">
        <v>1</v>
      </c>
      <c r="C50" s="72"/>
      <c r="D50" s="75" t="s">
        <v>143</v>
      </c>
      <c r="E50" s="73" t="s">
        <v>137</v>
      </c>
      <c r="F50" s="74"/>
      <c r="G50" s="56"/>
      <c r="H50" s="64"/>
      <c r="I50" s="44"/>
    </row>
    <row r="51" spans="1:10" s="28" customFormat="1" ht="15.75" hidden="1" customHeight="1" outlineLevel="1" x14ac:dyDescent="0.25">
      <c r="A51" s="71"/>
      <c r="B51" s="72">
        <v>3</v>
      </c>
      <c r="C51" s="72"/>
      <c r="D51" s="77" t="s">
        <v>161</v>
      </c>
      <c r="E51" s="73" t="s">
        <v>137</v>
      </c>
      <c r="F51" s="74"/>
      <c r="G51" s="56"/>
      <c r="H51" s="64"/>
      <c r="I51" s="44"/>
    </row>
    <row r="52" spans="1:10" s="28" customFormat="1" ht="15.75" hidden="1" customHeight="1" outlineLevel="1" x14ac:dyDescent="0.25">
      <c r="A52" s="71"/>
      <c r="B52" s="72">
        <v>4</v>
      </c>
      <c r="C52" s="72"/>
      <c r="D52" s="77" t="s">
        <v>225</v>
      </c>
      <c r="E52" s="73" t="s">
        <v>137</v>
      </c>
      <c r="F52" s="74"/>
      <c r="G52" s="56"/>
      <c r="H52" s="64"/>
      <c r="I52" s="44"/>
    </row>
    <row r="53" spans="1:10" s="28" customFormat="1" ht="15.75" hidden="1" customHeight="1" outlineLevel="1" x14ac:dyDescent="0.25">
      <c r="A53" s="71"/>
      <c r="B53" s="72">
        <v>6</v>
      </c>
      <c r="C53" s="72"/>
      <c r="D53" s="75" t="s">
        <v>236</v>
      </c>
      <c r="E53" s="73" t="s">
        <v>137</v>
      </c>
      <c r="F53" s="74"/>
      <c r="G53" s="56"/>
      <c r="H53" s="64"/>
      <c r="I53" s="44"/>
    </row>
    <row r="54" spans="1:10" s="28" customFormat="1" ht="15.75" hidden="1" customHeight="1" outlineLevel="1" x14ac:dyDescent="0.25">
      <c r="A54" s="71"/>
      <c r="B54" s="72"/>
      <c r="C54" s="72"/>
      <c r="D54" s="78" t="s">
        <v>168</v>
      </c>
      <c r="E54" s="73" t="s">
        <v>137</v>
      </c>
      <c r="F54" s="74"/>
      <c r="G54" s="56"/>
      <c r="H54" s="64"/>
      <c r="I54" s="44"/>
    </row>
    <row r="55" spans="1:10" s="28" customFormat="1" ht="15.75" hidden="1" customHeight="1" outlineLevel="1" x14ac:dyDescent="0.25">
      <c r="A55" s="71"/>
      <c r="B55" s="72"/>
      <c r="C55" s="72"/>
      <c r="D55" s="77" t="s">
        <v>227</v>
      </c>
      <c r="E55" s="73" t="s">
        <v>137</v>
      </c>
      <c r="F55" s="74"/>
      <c r="G55" s="56"/>
      <c r="H55" s="64"/>
      <c r="I55" s="44"/>
    </row>
    <row r="56" spans="1:10" s="28" customFormat="1" ht="15.75" hidden="1" customHeight="1" outlineLevel="1" x14ac:dyDescent="0.25">
      <c r="A56" s="71"/>
      <c r="B56" s="72">
        <v>9</v>
      </c>
      <c r="C56" s="72"/>
      <c r="D56" s="77" t="s">
        <v>206</v>
      </c>
      <c r="E56" s="73" t="s">
        <v>137</v>
      </c>
      <c r="F56" s="74"/>
      <c r="G56" s="56"/>
      <c r="H56" s="64"/>
      <c r="I56" s="44"/>
    </row>
    <row r="57" spans="1:10" s="6" customFormat="1" ht="15.75" hidden="1" customHeight="1" outlineLevel="1" x14ac:dyDescent="0.25">
      <c r="A57" s="71"/>
      <c r="B57" s="72">
        <v>12</v>
      </c>
      <c r="C57" s="72"/>
      <c r="D57" s="78" t="s">
        <v>237</v>
      </c>
      <c r="E57" s="73" t="s">
        <v>137</v>
      </c>
      <c r="F57" s="74"/>
      <c r="G57" s="56"/>
      <c r="H57" s="64"/>
      <c r="I57" s="44"/>
    </row>
    <row r="58" spans="1:10" s="6" customFormat="1" ht="15.75" hidden="1" customHeight="1" outlineLevel="1" x14ac:dyDescent="0.25">
      <c r="A58" s="71"/>
      <c r="B58" s="72">
        <v>13</v>
      </c>
      <c r="C58" s="72"/>
      <c r="D58" s="78" t="s">
        <v>229</v>
      </c>
      <c r="E58" s="73" t="s">
        <v>137</v>
      </c>
      <c r="F58" s="74"/>
      <c r="G58" s="56"/>
      <c r="H58" s="64"/>
      <c r="I58" s="44"/>
    </row>
    <row r="59" spans="1:10" s="6" customFormat="1" ht="15.75" hidden="1" customHeight="1" outlineLevel="1" x14ac:dyDescent="0.25">
      <c r="A59" s="71"/>
      <c r="B59" s="72"/>
      <c r="C59" s="72"/>
      <c r="D59" s="78" t="s">
        <v>165</v>
      </c>
      <c r="E59" s="73" t="s">
        <v>137</v>
      </c>
      <c r="F59" s="74"/>
      <c r="G59" s="56"/>
      <c r="H59" s="64"/>
      <c r="I59" s="44"/>
    </row>
    <row r="60" spans="1:10" s="45" customFormat="1" ht="22.5" customHeight="1" collapsed="1" x14ac:dyDescent="0.25">
      <c r="A60" s="49" t="s">
        <v>85</v>
      </c>
      <c r="B60" s="59">
        <v>6</v>
      </c>
      <c r="C60" s="130" t="s">
        <v>85</v>
      </c>
      <c r="D60" s="53" t="s">
        <v>53</v>
      </c>
      <c r="E60" s="54" t="s">
        <v>137</v>
      </c>
      <c r="F60" s="55">
        <f>F61+F62+F67+F68+F69+F70+F71+F72-0.01</f>
        <v>102715.17000000003</v>
      </c>
      <c r="G60" s="55">
        <f>G61+G62+G66+G67+G68+G69+G70+G71+G72</f>
        <v>67568.973440000002</v>
      </c>
      <c r="H60" s="64" t="s">
        <v>2</v>
      </c>
      <c r="I60" s="44"/>
    </row>
    <row r="61" spans="1:10" s="8" customFormat="1" ht="19.5" customHeight="1" x14ac:dyDescent="0.25">
      <c r="A61" s="60"/>
      <c r="B61" s="61" t="s">
        <v>95</v>
      </c>
      <c r="C61" s="61">
        <v>7</v>
      </c>
      <c r="D61" s="62" t="s">
        <v>6</v>
      </c>
      <c r="E61" s="54" t="s">
        <v>137</v>
      </c>
      <c r="F61" s="63">
        <v>85910.88</v>
      </c>
      <c r="G61" s="56">
        <v>54773.579299999998</v>
      </c>
      <c r="H61" s="64">
        <f t="shared" ref="H61:H65" si="5">G61/F61*100</f>
        <v>63.756277784606553</v>
      </c>
      <c r="I61" s="44"/>
      <c r="J61" s="44" t="s">
        <v>2</v>
      </c>
    </row>
    <row r="62" spans="1:10" s="8" customFormat="1" ht="19.5" customHeight="1" x14ac:dyDescent="0.25">
      <c r="A62" s="60"/>
      <c r="B62" s="61" t="s">
        <v>96</v>
      </c>
      <c r="C62" s="61"/>
      <c r="D62" s="62" t="s">
        <v>74</v>
      </c>
      <c r="E62" s="54" t="s">
        <v>137</v>
      </c>
      <c r="F62" s="56">
        <f>F63+F64+F65</f>
        <v>10738.86</v>
      </c>
      <c r="G62" s="56">
        <v>6136.9613900000004</v>
      </c>
      <c r="H62" s="64">
        <f t="shared" si="5"/>
        <v>57.147233412112641</v>
      </c>
      <c r="I62" s="44"/>
    </row>
    <row r="63" spans="1:10" s="21" customFormat="1" ht="19.5" customHeight="1" outlineLevel="1" x14ac:dyDescent="0.25">
      <c r="A63" s="70"/>
      <c r="B63" s="70"/>
      <c r="C63" s="129" t="s">
        <v>249</v>
      </c>
      <c r="D63" s="68" t="s">
        <v>42</v>
      </c>
      <c r="E63" s="68" t="s">
        <v>137</v>
      </c>
      <c r="F63" s="63">
        <v>3006.88</v>
      </c>
      <c r="G63" s="56">
        <v>1558.46081</v>
      </c>
      <c r="H63" s="64">
        <f t="shared" si="5"/>
        <v>51.829830588516998</v>
      </c>
      <c r="I63" s="44"/>
    </row>
    <row r="64" spans="1:10" s="21" customFormat="1" ht="19.5" customHeight="1" outlineLevel="1" x14ac:dyDescent="0.25">
      <c r="A64" s="70"/>
      <c r="B64" s="70"/>
      <c r="C64" s="129" t="s">
        <v>250</v>
      </c>
      <c r="D64" s="68" t="s">
        <v>8</v>
      </c>
      <c r="E64" s="68" t="s">
        <v>137</v>
      </c>
      <c r="F64" s="63">
        <v>5154.6499999999996</v>
      </c>
      <c r="G64" s="56">
        <v>3092.4064800000001</v>
      </c>
      <c r="H64" s="64">
        <f t="shared" si="5"/>
        <v>59.992559727624581</v>
      </c>
      <c r="I64" s="44"/>
    </row>
    <row r="65" spans="1:9" s="21" customFormat="1" ht="19.5" customHeight="1" outlineLevel="1" x14ac:dyDescent="0.25">
      <c r="A65" s="70"/>
      <c r="B65" s="70"/>
      <c r="C65" s="129" t="s">
        <v>251</v>
      </c>
      <c r="D65" s="68" t="s">
        <v>7</v>
      </c>
      <c r="E65" s="68"/>
      <c r="F65" s="63">
        <v>2577.33</v>
      </c>
      <c r="G65" s="56">
        <v>1486.0941</v>
      </c>
      <c r="H65" s="64">
        <f t="shared" si="5"/>
        <v>57.660218132718747</v>
      </c>
      <c r="I65" s="44"/>
    </row>
    <row r="66" spans="1:9" s="21" customFormat="1" ht="19.5" customHeight="1" outlineLevel="1" x14ac:dyDescent="0.25">
      <c r="A66" s="70"/>
      <c r="B66" s="70"/>
      <c r="C66" s="129" t="s">
        <v>252</v>
      </c>
      <c r="D66" s="62" t="s">
        <v>322</v>
      </c>
      <c r="E66" s="68"/>
      <c r="F66" s="63">
        <v>0</v>
      </c>
      <c r="G66" s="56">
        <v>445.31294000000003</v>
      </c>
      <c r="H66" s="64">
        <v>0</v>
      </c>
      <c r="I66" s="44"/>
    </row>
    <row r="67" spans="1:9" s="33" customFormat="1" ht="19.5" customHeight="1" x14ac:dyDescent="0.25">
      <c r="A67" s="60"/>
      <c r="B67" s="61" t="s">
        <v>97</v>
      </c>
      <c r="C67" s="129" t="s">
        <v>253</v>
      </c>
      <c r="D67" s="62" t="s">
        <v>9</v>
      </c>
      <c r="E67" s="54" t="s">
        <v>137</v>
      </c>
      <c r="F67" s="63">
        <v>0</v>
      </c>
      <c r="G67" s="56">
        <v>618.58779000000004</v>
      </c>
      <c r="H67" s="64" t="s">
        <v>2</v>
      </c>
      <c r="I67" s="44"/>
    </row>
    <row r="68" spans="1:9" s="8" customFormat="1" ht="19.5" customHeight="1" x14ac:dyDescent="0.25">
      <c r="A68" s="60"/>
      <c r="B68" s="61" t="s">
        <v>98</v>
      </c>
      <c r="C68" s="129" t="s">
        <v>254</v>
      </c>
      <c r="D68" s="62" t="s">
        <v>63</v>
      </c>
      <c r="E68" s="54" t="s">
        <v>137</v>
      </c>
      <c r="F68" s="63">
        <v>0</v>
      </c>
      <c r="G68" s="56">
        <v>247.72620000000001</v>
      </c>
      <c r="H68" s="64" t="s">
        <v>2</v>
      </c>
      <c r="I68" s="44"/>
    </row>
    <row r="69" spans="1:9" s="33" customFormat="1" ht="19.5" customHeight="1" x14ac:dyDescent="0.25">
      <c r="A69" s="60"/>
      <c r="B69" s="61" t="s">
        <v>99</v>
      </c>
      <c r="C69" s="129" t="s">
        <v>255</v>
      </c>
      <c r="D69" s="62" t="s">
        <v>10</v>
      </c>
      <c r="E69" s="54" t="s">
        <v>137</v>
      </c>
      <c r="F69" s="63">
        <v>697.97</v>
      </c>
      <c r="G69" s="56">
        <v>763.68493000000001</v>
      </c>
      <c r="H69" s="64">
        <f t="shared" ref="H69:H74" si="6">G69/F69*100</f>
        <v>109.41515108099202</v>
      </c>
      <c r="I69" s="44"/>
    </row>
    <row r="70" spans="1:9" s="100" customFormat="1" ht="19.5" customHeight="1" x14ac:dyDescent="0.25">
      <c r="A70" s="60"/>
      <c r="B70" s="61" t="s">
        <v>100</v>
      </c>
      <c r="C70" s="129" t="s">
        <v>256</v>
      </c>
      <c r="D70" s="62" t="s">
        <v>27</v>
      </c>
      <c r="E70" s="54" t="s">
        <v>137</v>
      </c>
      <c r="F70" s="63">
        <v>59.24</v>
      </c>
      <c r="G70" s="56">
        <v>101.76931999999999</v>
      </c>
      <c r="H70" s="64">
        <f t="shared" si="6"/>
        <v>171.79155975692098</v>
      </c>
      <c r="I70" s="44"/>
    </row>
    <row r="71" spans="1:9" s="33" customFormat="1" ht="24.75" customHeight="1" x14ac:dyDescent="0.25">
      <c r="A71" s="60"/>
      <c r="B71" s="61" t="s">
        <v>101</v>
      </c>
      <c r="C71" s="129" t="s">
        <v>297</v>
      </c>
      <c r="D71" s="62" t="s">
        <v>11</v>
      </c>
      <c r="E71" s="54" t="s">
        <v>137</v>
      </c>
      <c r="F71" s="63">
        <v>139.52000000000001</v>
      </c>
      <c r="G71" s="56">
        <v>121.66405</v>
      </c>
      <c r="H71" s="64">
        <f t="shared" si="6"/>
        <v>87.201870699541288</v>
      </c>
      <c r="I71" s="44"/>
    </row>
    <row r="72" spans="1:9" s="9" customFormat="1" ht="19.5" customHeight="1" x14ac:dyDescent="0.25">
      <c r="A72" s="60"/>
      <c r="B72" s="61" t="s">
        <v>102</v>
      </c>
      <c r="C72" s="137" t="s">
        <v>257</v>
      </c>
      <c r="D72" s="53" t="s">
        <v>19</v>
      </c>
      <c r="E72" s="54" t="s">
        <v>137</v>
      </c>
      <c r="F72" s="55">
        <f>F73+F74+F80+F81</f>
        <v>5168.71</v>
      </c>
      <c r="G72" s="55">
        <f>G73+G74+G80+G81</f>
        <v>4359.6875199999995</v>
      </c>
      <c r="H72" s="64" t="s">
        <v>2</v>
      </c>
      <c r="I72" s="44"/>
    </row>
    <row r="73" spans="1:9" s="34" customFormat="1" ht="18.75" customHeight="1" x14ac:dyDescent="0.25">
      <c r="A73" s="60"/>
      <c r="B73" s="61" t="s">
        <v>103</v>
      </c>
      <c r="C73" s="129" t="s">
        <v>258</v>
      </c>
      <c r="D73" s="62" t="s">
        <v>20</v>
      </c>
      <c r="E73" s="54" t="s">
        <v>137</v>
      </c>
      <c r="F73" s="63">
        <v>773.61</v>
      </c>
      <c r="G73" s="56">
        <v>987.07461999999998</v>
      </c>
      <c r="H73" s="64">
        <f t="shared" si="6"/>
        <v>127.59331187549282</v>
      </c>
      <c r="I73" s="44"/>
    </row>
    <row r="74" spans="1:9" s="9" customFormat="1" ht="29.25" customHeight="1" x14ac:dyDescent="0.25">
      <c r="A74" s="60"/>
      <c r="B74" s="61" t="s">
        <v>104</v>
      </c>
      <c r="C74" s="129" t="s">
        <v>259</v>
      </c>
      <c r="D74" s="62" t="s">
        <v>55</v>
      </c>
      <c r="E74" s="54" t="s">
        <v>137</v>
      </c>
      <c r="F74" s="63">
        <v>4268.3100000000004</v>
      </c>
      <c r="G74" s="56">
        <v>3301.6104300000002</v>
      </c>
      <c r="H74" s="64">
        <f t="shared" si="6"/>
        <v>77.351701961666322</v>
      </c>
      <c r="I74" s="44"/>
    </row>
    <row r="75" spans="1:9" s="20" customFormat="1" ht="18.75" hidden="1" customHeight="1" outlineLevel="1" x14ac:dyDescent="0.25">
      <c r="A75" s="70"/>
      <c r="B75" s="70"/>
      <c r="C75" s="61"/>
      <c r="D75" s="68" t="s">
        <v>54</v>
      </c>
      <c r="E75" s="54"/>
      <c r="F75" s="56">
        <v>0</v>
      </c>
      <c r="G75" s="56">
        <v>863.40776000000005</v>
      </c>
      <c r="H75" s="64">
        <v>0</v>
      </c>
      <c r="I75" s="44"/>
    </row>
    <row r="76" spans="1:9" s="20" customFormat="1" ht="18.75" hidden="1" customHeight="1" outlineLevel="1" x14ac:dyDescent="0.25">
      <c r="A76" s="70"/>
      <c r="B76" s="70"/>
      <c r="C76" s="61"/>
      <c r="D76" s="68" t="s">
        <v>157</v>
      </c>
      <c r="E76" s="54"/>
      <c r="F76" s="56">
        <v>0</v>
      </c>
      <c r="G76" s="56">
        <v>1935.4999800000001</v>
      </c>
      <c r="H76" s="64">
        <v>0</v>
      </c>
      <c r="I76" s="44"/>
    </row>
    <row r="77" spans="1:9" s="20" customFormat="1" ht="18.75" hidden="1" customHeight="1" outlineLevel="1" x14ac:dyDescent="0.25">
      <c r="A77" s="70"/>
      <c r="B77" s="70"/>
      <c r="C77" s="61"/>
      <c r="D77" s="68" t="s">
        <v>160</v>
      </c>
      <c r="E77" s="54"/>
      <c r="F77" s="56">
        <v>0</v>
      </c>
      <c r="G77" s="56">
        <v>502.70269000000002</v>
      </c>
      <c r="H77" s="64">
        <v>0</v>
      </c>
      <c r="I77" s="44"/>
    </row>
    <row r="78" spans="1:9" s="20" customFormat="1" ht="18.75" hidden="1" customHeight="1" outlineLevel="1" x14ac:dyDescent="0.25">
      <c r="A78" s="70"/>
      <c r="B78" s="70"/>
      <c r="C78" s="61"/>
      <c r="D78" s="68" t="s">
        <v>158</v>
      </c>
      <c r="E78" s="54"/>
      <c r="F78" s="56">
        <v>0</v>
      </c>
      <c r="G78" s="56">
        <v>0</v>
      </c>
      <c r="H78" s="64">
        <v>0</v>
      </c>
      <c r="I78" s="44"/>
    </row>
    <row r="79" spans="1:9" s="20" customFormat="1" ht="18.75" hidden="1" customHeight="1" outlineLevel="1" x14ac:dyDescent="0.25">
      <c r="A79" s="70"/>
      <c r="B79" s="70"/>
      <c r="C79" s="61"/>
      <c r="D79" s="68" t="s">
        <v>159</v>
      </c>
      <c r="E79" s="54"/>
      <c r="F79" s="56">
        <v>0</v>
      </c>
      <c r="G79" s="56">
        <v>0</v>
      </c>
      <c r="H79" s="64">
        <v>0</v>
      </c>
      <c r="I79" s="44"/>
    </row>
    <row r="80" spans="1:9" s="35" customFormat="1" ht="18.75" customHeight="1" collapsed="1" x14ac:dyDescent="0.25">
      <c r="A80" s="60"/>
      <c r="B80" s="61" t="s">
        <v>105</v>
      </c>
      <c r="C80" s="129" t="s">
        <v>336</v>
      </c>
      <c r="D80" s="62" t="s">
        <v>21</v>
      </c>
      <c r="E80" s="54" t="s">
        <v>137</v>
      </c>
      <c r="F80" s="63">
        <v>95.88</v>
      </c>
      <c r="G80" s="56">
        <v>55.566000000000003</v>
      </c>
      <c r="H80" s="64">
        <f t="shared" ref="H80:H81" si="7">G80/F80*100</f>
        <v>57.953692115143937</v>
      </c>
      <c r="I80" s="44"/>
    </row>
    <row r="81" spans="1:9" s="100" customFormat="1" ht="18.75" customHeight="1" x14ac:dyDescent="0.25">
      <c r="A81" s="60"/>
      <c r="B81" s="61" t="s">
        <v>106</v>
      </c>
      <c r="C81" s="129" t="s">
        <v>261</v>
      </c>
      <c r="D81" s="62" t="s">
        <v>144</v>
      </c>
      <c r="E81" s="54" t="s">
        <v>137</v>
      </c>
      <c r="F81" s="63">
        <v>30.91</v>
      </c>
      <c r="G81" s="56">
        <v>15.43647</v>
      </c>
      <c r="H81" s="64">
        <f t="shared" si="7"/>
        <v>49.940051763183433</v>
      </c>
      <c r="I81" s="44"/>
    </row>
    <row r="82" spans="1:9" s="9" customFormat="1" ht="24.75" customHeight="1" x14ac:dyDescent="0.25">
      <c r="A82" s="50" t="s">
        <v>86</v>
      </c>
      <c r="B82" s="61">
        <v>7</v>
      </c>
      <c r="C82" s="129" t="s">
        <v>86</v>
      </c>
      <c r="D82" s="53" t="s">
        <v>52</v>
      </c>
      <c r="E82" s="54" t="s">
        <v>137</v>
      </c>
      <c r="F82" s="55">
        <f>F83+F90+F93+F94+F95+F96+F97+F106+F137+0.03</f>
        <v>188344.12000000002</v>
      </c>
      <c r="G82" s="55">
        <f>G83+G90+G93+G94+G95+G96+G97+G106</f>
        <v>138754.52711999998</v>
      </c>
      <c r="H82" s="64"/>
      <c r="I82" s="44"/>
    </row>
    <row r="83" spans="1:9" s="9" customFormat="1" ht="21.75" customHeight="1" x14ac:dyDescent="0.25">
      <c r="A83" s="60"/>
      <c r="B83" s="61"/>
      <c r="C83" s="61">
        <v>8</v>
      </c>
      <c r="D83" s="53" t="s">
        <v>164</v>
      </c>
      <c r="E83" s="54" t="s">
        <v>137</v>
      </c>
      <c r="F83" s="55">
        <f>F84+F85</f>
        <v>52718.020000000004</v>
      </c>
      <c r="G83" s="55">
        <f>G84+G85</f>
        <v>48430.486109999998</v>
      </c>
      <c r="H83" s="64" t="s">
        <v>2</v>
      </c>
      <c r="I83" s="44"/>
    </row>
    <row r="84" spans="1:9" s="9" customFormat="1" ht="55.5" customHeight="1" x14ac:dyDescent="0.25">
      <c r="A84" s="60"/>
      <c r="B84" s="61" t="s">
        <v>107</v>
      </c>
      <c r="C84" s="129" t="s">
        <v>263</v>
      </c>
      <c r="D84" s="62" t="s">
        <v>70</v>
      </c>
      <c r="E84" s="54" t="s">
        <v>137</v>
      </c>
      <c r="F84" s="63">
        <v>46860.480000000003</v>
      </c>
      <c r="G84" s="56">
        <v>43187.658739999999</v>
      </c>
      <c r="H84" s="64">
        <f t="shared" ref="H84" si="8">G84/F84*100</f>
        <v>92.162220147979696</v>
      </c>
      <c r="I84" s="44"/>
    </row>
    <row r="85" spans="1:9" s="9" customFormat="1" ht="18" customHeight="1" x14ac:dyDescent="0.25">
      <c r="A85" s="60"/>
      <c r="B85" s="61" t="s">
        <v>108</v>
      </c>
      <c r="C85" s="138"/>
      <c r="D85" s="62" t="s">
        <v>74</v>
      </c>
      <c r="E85" s="54" t="s">
        <v>137</v>
      </c>
      <c r="F85" s="56">
        <f>F86+F87+F88</f>
        <v>5857.54</v>
      </c>
      <c r="G85" s="56">
        <f>G86+G87+G88+G89</f>
        <v>5242.8273699999991</v>
      </c>
      <c r="H85" s="64">
        <f t="shared" ref="H85:H88" si="9">G85/F85*100</f>
        <v>89.505617887372495</v>
      </c>
      <c r="I85" s="44"/>
    </row>
    <row r="86" spans="1:9" s="20" customFormat="1" ht="18.75" customHeight="1" outlineLevel="1" x14ac:dyDescent="0.25">
      <c r="A86" s="70"/>
      <c r="B86" s="70"/>
      <c r="C86" s="129" t="s">
        <v>264</v>
      </c>
      <c r="D86" s="68" t="s">
        <v>7</v>
      </c>
      <c r="E86" s="54" t="s">
        <v>137</v>
      </c>
      <c r="F86" s="63">
        <v>1405.81</v>
      </c>
      <c r="G86" s="56">
        <v>1233.2447299999999</v>
      </c>
      <c r="H86" s="64">
        <f t="shared" si="9"/>
        <v>87.724851153427551</v>
      </c>
      <c r="I86" s="44"/>
    </row>
    <row r="87" spans="1:9" s="20" customFormat="1" ht="18.75" customHeight="1" outlineLevel="1" x14ac:dyDescent="0.25">
      <c r="A87" s="70"/>
      <c r="B87" s="70"/>
      <c r="C87" s="129" t="s">
        <v>265</v>
      </c>
      <c r="D87" s="68" t="s">
        <v>42</v>
      </c>
      <c r="E87" s="54" t="s">
        <v>137</v>
      </c>
      <c r="F87" s="63">
        <v>1640.11</v>
      </c>
      <c r="G87" s="56">
        <v>1288.9194199999999</v>
      </c>
      <c r="H87" s="64">
        <f t="shared" si="9"/>
        <v>78.587376456457193</v>
      </c>
      <c r="I87" s="44"/>
    </row>
    <row r="88" spans="1:9" s="20" customFormat="1" ht="18.75" customHeight="1" outlineLevel="1" x14ac:dyDescent="0.25">
      <c r="A88" s="70"/>
      <c r="B88" s="70"/>
      <c r="C88" s="129" t="s">
        <v>266</v>
      </c>
      <c r="D88" s="68" t="s">
        <v>8</v>
      </c>
      <c r="E88" s="54" t="s">
        <v>137</v>
      </c>
      <c r="F88" s="63">
        <v>2811.62</v>
      </c>
      <c r="G88" s="56">
        <v>2289.0165499999998</v>
      </c>
      <c r="H88" s="64">
        <f t="shared" si="9"/>
        <v>81.412728249194416</v>
      </c>
      <c r="I88" s="44"/>
    </row>
    <row r="89" spans="1:9" s="20" customFormat="1" ht="18.75" customHeight="1" outlineLevel="1" x14ac:dyDescent="0.25">
      <c r="A89" s="70"/>
      <c r="B89" s="70"/>
      <c r="C89" s="129" t="s">
        <v>267</v>
      </c>
      <c r="D89" s="62" t="s">
        <v>322</v>
      </c>
      <c r="E89" s="54"/>
      <c r="F89" s="63">
        <v>0</v>
      </c>
      <c r="G89" s="56">
        <v>431.64666999999997</v>
      </c>
      <c r="H89" s="64">
        <v>0</v>
      </c>
      <c r="I89" s="44"/>
    </row>
    <row r="90" spans="1:9" s="9" customFormat="1" ht="21.75" customHeight="1" x14ac:dyDescent="0.25">
      <c r="A90" s="60"/>
      <c r="B90" s="61" t="s">
        <v>109</v>
      </c>
      <c r="C90" s="129" t="s">
        <v>268</v>
      </c>
      <c r="D90" s="62" t="s">
        <v>14</v>
      </c>
      <c r="E90" s="54" t="s">
        <v>137</v>
      </c>
      <c r="F90" s="63">
        <v>0</v>
      </c>
      <c r="G90" s="56">
        <v>6008.3212199999998</v>
      </c>
      <c r="H90" s="64">
        <v>0</v>
      </c>
      <c r="I90" s="44"/>
    </row>
    <row r="91" spans="1:9" s="20" customFormat="1" ht="16.5" hidden="1" customHeight="1" outlineLevel="1" x14ac:dyDescent="0.25">
      <c r="A91" s="70"/>
      <c r="B91" s="70"/>
      <c r="C91" s="61"/>
      <c r="D91" s="68" t="s">
        <v>56</v>
      </c>
      <c r="E91" s="54" t="s">
        <v>137</v>
      </c>
      <c r="F91" s="63">
        <v>0</v>
      </c>
      <c r="G91" s="56">
        <v>393.75851999999998</v>
      </c>
      <c r="H91" s="64">
        <v>0</v>
      </c>
      <c r="I91" s="44"/>
    </row>
    <row r="92" spans="1:9" s="101" customFormat="1" ht="15" hidden="1" customHeight="1" outlineLevel="1" x14ac:dyDescent="0.25">
      <c r="A92" s="70"/>
      <c r="B92" s="70"/>
      <c r="C92" s="61"/>
      <c r="D92" s="68" t="s">
        <v>57</v>
      </c>
      <c r="E92" s="54" t="s">
        <v>137</v>
      </c>
      <c r="F92" s="63">
        <v>0</v>
      </c>
      <c r="G92" s="56">
        <v>5614.5627000000004</v>
      </c>
      <c r="H92" s="64">
        <v>0</v>
      </c>
      <c r="I92" s="44"/>
    </row>
    <row r="93" spans="1:9" s="33" customFormat="1" ht="18.75" customHeight="1" collapsed="1" x14ac:dyDescent="0.25">
      <c r="A93" s="60"/>
      <c r="B93" s="61" t="s">
        <v>110</v>
      </c>
      <c r="C93" s="129" t="s">
        <v>269</v>
      </c>
      <c r="D93" s="62" t="s">
        <v>40</v>
      </c>
      <c r="E93" s="54" t="s">
        <v>137</v>
      </c>
      <c r="F93" s="63">
        <v>870.34</v>
      </c>
      <c r="G93" s="56">
        <v>971.69746999999995</v>
      </c>
      <c r="H93" s="64">
        <f t="shared" ref="H93" si="10">G93/F93*100</f>
        <v>111.64573270216236</v>
      </c>
      <c r="I93" s="44"/>
    </row>
    <row r="94" spans="1:9" s="33" customFormat="1" ht="18.75" customHeight="1" x14ac:dyDescent="0.25">
      <c r="A94" s="60"/>
      <c r="B94" s="61" t="s">
        <v>111</v>
      </c>
      <c r="C94" s="129" t="s">
        <v>270</v>
      </c>
      <c r="D94" s="62" t="s">
        <v>9</v>
      </c>
      <c r="E94" s="54" t="s">
        <v>137</v>
      </c>
      <c r="F94" s="63">
        <v>0</v>
      </c>
      <c r="G94" s="56">
        <v>0</v>
      </c>
      <c r="H94" s="64"/>
      <c r="I94" s="44"/>
    </row>
    <row r="95" spans="1:9" s="37" customFormat="1" ht="18.75" customHeight="1" x14ac:dyDescent="0.25">
      <c r="A95" s="71"/>
      <c r="B95" s="61" t="s">
        <v>112</v>
      </c>
      <c r="C95" s="129" t="s">
        <v>271</v>
      </c>
      <c r="D95" s="62" t="s">
        <v>10</v>
      </c>
      <c r="E95" s="54" t="s">
        <v>137</v>
      </c>
      <c r="F95" s="63">
        <v>2297.69</v>
      </c>
      <c r="G95" s="56">
        <v>1136.6403299999999</v>
      </c>
      <c r="H95" s="64">
        <f t="shared" ref="H95:H98" si="11">G95/F95*100</f>
        <v>49.46882869316574</v>
      </c>
      <c r="I95" s="44"/>
    </row>
    <row r="96" spans="1:9" s="33" customFormat="1" ht="18.75" customHeight="1" x14ac:dyDescent="0.25">
      <c r="A96" s="60"/>
      <c r="B96" s="61" t="s">
        <v>113</v>
      </c>
      <c r="C96" s="129" t="s">
        <v>272</v>
      </c>
      <c r="D96" s="62" t="s">
        <v>11</v>
      </c>
      <c r="E96" s="54" t="s">
        <v>137</v>
      </c>
      <c r="F96" s="63">
        <v>1056.33</v>
      </c>
      <c r="G96" s="56">
        <v>598.50345000000004</v>
      </c>
      <c r="H96" s="64">
        <f t="shared" si="11"/>
        <v>56.658757206554775</v>
      </c>
      <c r="I96" s="44"/>
    </row>
    <row r="97" spans="1:10" s="9" customFormat="1" ht="18.75" customHeight="1" x14ac:dyDescent="0.25">
      <c r="A97" s="60"/>
      <c r="B97" s="61" t="s">
        <v>116</v>
      </c>
      <c r="C97" s="137" t="s">
        <v>273</v>
      </c>
      <c r="D97" s="53" t="s">
        <v>41</v>
      </c>
      <c r="E97" s="54" t="s">
        <v>137</v>
      </c>
      <c r="F97" s="55">
        <f>F98+F101+F104+F105</f>
        <v>111216.08</v>
      </c>
      <c r="G97" s="55">
        <f>G98+G101+G105+G104</f>
        <v>43875.94169</v>
      </c>
      <c r="H97" s="64"/>
      <c r="I97" s="44"/>
    </row>
    <row r="98" spans="1:10" s="28" customFormat="1" ht="18.75" customHeight="1" x14ac:dyDescent="0.25">
      <c r="A98" s="71"/>
      <c r="B98" s="61" t="s">
        <v>117</v>
      </c>
      <c r="C98" s="129" t="s">
        <v>274</v>
      </c>
      <c r="D98" s="62" t="s">
        <v>72</v>
      </c>
      <c r="E98" s="54" t="s">
        <v>137</v>
      </c>
      <c r="F98" s="63">
        <v>8992.2199999999993</v>
      </c>
      <c r="G98" s="56">
        <v>5082.2803599999997</v>
      </c>
      <c r="H98" s="64">
        <f t="shared" si="11"/>
        <v>56.518639001269989</v>
      </c>
      <c r="I98" s="44"/>
      <c r="J98" s="115" t="s">
        <v>2</v>
      </c>
    </row>
    <row r="99" spans="1:10" s="101" customFormat="1" ht="18.75" hidden="1" customHeight="1" outlineLevel="1" x14ac:dyDescent="0.25">
      <c r="A99" s="70"/>
      <c r="B99" s="70"/>
      <c r="C99" s="129" t="s">
        <v>2</v>
      </c>
      <c r="D99" s="68" t="s">
        <v>71</v>
      </c>
      <c r="E99" s="54" t="s">
        <v>137</v>
      </c>
      <c r="F99" s="56">
        <v>0</v>
      </c>
      <c r="G99" s="56">
        <v>4515.027</v>
      </c>
      <c r="H99" s="64"/>
      <c r="I99" s="44"/>
    </row>
    <row r="100" spans="1:10" s="21" customFormat="1" ht="18.75" hidden="1" customHeight="1" outlineLevel="1" x14ac:dyDescent="0.25">
      <c r="A100" s="70"/>
      <c r="B100" s="70"/>
      <c r="C100" s="129" t="s">
        <v>2</v>
      </c>
      <c r="D100" s="68" t="s">
        <v>50</v>
      </c>
      <c r="E100" s="54" t="s">
        <v>137</v>
      </c>
      <c r="F100" s="56">
        <v>0</v>
      </c>
      <c r="G100" s="56">
        <v>567.25336000000004</v>
      </c>
      <c r="H100" s="64"/>
      <c r="I100" s="44"/>
    </row>
    <row r="101" spans="1:10" s="33" customFormat="1" ht="18.75" customHeight="1" collapsed="1" x14ac:dyDescent="0.25">
      <c r="A101" s="60"/>
      <c r="B101" s="61" t="s">
        <v>118</v>
      </c>
      <c r="C101" s="129" t="s">
        <v>275</v>
      </c>
      <c r="D101" s="62" t="s">
        <v>30</v>
      </c>
      <c r="E101" s="54" t="s">
        <v>137</v>
      </c>
      <c r="F101" s="63">
        <v>1244.01</v>
      </c>
      <c r="G101" s="56">
        <v>584.81500000000005</v>
      </c>
      <c r="H101" s="64">
        <f t="shared" ref="H101" si="12">G101/F101*100</f>
        <v>47.010474192329646</v>
      </c>
      <c r="I101" s="44"/>
    </row>
    <row r="102" spans="1:10" s="38" customFormat="1" ht="18.75" hidden="1" customHeight="1" outlineLevel="1" x14ac:dyDescent="0.25">
      <c r="A102" s="70"/>
      <c r="B102" s="70"/>
      <c r="C102" s="61"/>
      <c r="D102" s="68" t="s">
        <v>4</v>
      </c>
      <c r="E102" s="54" t="s">
        <v>137</v>
      </c>
      <c r="F102" s="56">
        <v>0</v>
      </c>
      <c r="G102" s="56">
        <v>63.7</v>
      </c>
      <c r="H102" s="64"/>
      <c r="I102" s="44"/>
    </row>
    <row r="103" spans="1:10" s="38" customFormat="1" ht="18.75" hidden="1" customHeight="1" outlineLevel="1" x14ac:dyDescent="0.25">
      <c r="A103" s="70"/>
      <c r="B103" s="70"/>
      <c r="C103" s="61"/>
      <c r="D103" s="68" t="s">
        <v>58</v>
      </c>
      <c r="E103" s="54" t="s">
        <v>137</v>
      </c>
      <c r="F103" s="56">
        <v>0</v>
      </c>
      <c r="G103" s="56">
        <v>521.11500000000001</v>
      </c>
      <c r="H103" s="64"/>
      <c r="I103" s="44"/>
    </row>
    <row r="104" spans="1:10" s="34" customFormat="1" ht="18.75" customHeight="1" collapsed="1" x14ac:dyDescent="0.25">
      <c r="A104" s="60"/>
      <c r="B104" s="61" t="s">
        <v>120</v>
      </c>
      <c r="C104" s="129" t="s">
        <v>276</v>
      </c>
      <c r="D104" s="62" t="s">
        <v>3</v>
      </c>
      <c r="E104" s="54" t="s">
        <v>137</v>
      </c>
      <c r="F104" s="63">
        <v>100097.03</v>
      </c>
      <c r="G104" s="56">
        <v>38210.650999999998</v>
      </c>
      <c r="H104" s="64">
        <f t="shared" ref="H104" si="13">G104/F104*100</f>
        <v>38.173611145105902</v>
      </c>
      <c r="I104" s="44"/>
    </row>
    <row r="105" spans="1:10" s="34" customFormat="1" ht="18" customHeight="1" x14ac:dyDescent="0.25">
      <c r="A105" s="60"/>
      <c r="B105" s="61" t="s">
        <v>121</v>
      </c>
      <c r="C105" s="129" t="s">
        <v>277</v>
      </c>
      <c r="D105" s="62" t="s">
        <v>22</v>
      </c>
      <c r="E105" s="54" t="s">
        <v>137</v>
      </c>
      <c r="F105" s="63">
        <v>882.82</v>
      </c>
      <c r="G105" s="56">
        <v>-1.80467</v>
      </c>
      <c r="H105" s="64">
        <f t="shared" ref="H105:H107" si="14">G105/F105*100</f>
        <v>-0.20442105978568675</v>
      </c>
      <c r="I105" s="44"/>
    </row>
    <row r="106" spans="1:10" s="8" customFormat="1" ht="18" customHeight="1" x14ac:dyDescent="0.25">
      <c r="A106" s="60"/>
      <c r="B106" s="61" t="s">
        <v>122</v>
      </c>
      <c r="C106" s="129" t="s">
        <v>323</v>
      </c>
      <c r="D106" s="53" t="s">
        <v>23</v>
      </c>
      <c r="E106" s="54" t="s">
        <v>137</v>
      </c>
      <c r="F106" s="55">
        <f>F107+F120+F121+F125+F127+F133+F134+F135+F136</f>
        <v>19779.350000000002</v>
      </c>
      <c r="G106" s="55">
        <f>G107+G116+G117+G120+G121+G125+G127+G133+G134+G135+G136+G137+G138</f>
        <v>37732.936849999998</v>
      </c>
      <c r="H106" s="64" t="s">
        <v>2</v>
      </c>
      <c r="I106" s="44"/>
    </row>
    <row r="107" spans="1:10" s="8" customFormat="1" ht="18" customHeight="1" x14ac:dyDescent="0.25">
      <c r="A107" s="60"/>
      <c r="B107" s="61" t="s">
        <v>123</v>
      </c>
      <c r="C107" s="129" t="s">
        <v>324</v>
      </c>
      <c r="D107" s="62" t="s">
        <v>64</v>
      </c>
      <c r="E107" s="54" t="s">
        <v>137</v>
      </c>
      <c r="F107" s="63">
        <v>1811.18</v>
      </c>
      <c r="G107" s="56">
        <v>531.71200999999996</v>
      </c>
      <c r="H107" s="64">
        <f t="shared" si="14"/>
        <v>29.357215185680051</v>
      </c>
      <c r="I107" s="44"/>
    </row>
    <row r="108" spans="1:10" s="21" customFormat="1" ht="18" hidden="1" customHeight="1" outlineLevel="1" x14ac:dyDescent="0.25">
      <c r="A108" s="70"/>
      <c r="B108" s="70"/>
      <c r="C108" s="61"/>
      <c r="D108" s="68" t="s">
        <v>45</v>
      </c>
      <c r="E108" s="54" t="s">
        <v>137</v>
      </c>
      <c r="F108" s="56">
        <v>0</v>
      </c>
      <c r="G108" s="56">
        <v>132.80888999999999</v>
      </c>
      <c r="H108" s="64"/>
      <c r="I108" s="44"/>
    </row>
    <row r="109" spans="1:10" s="20" customFormat="1" ht="18" hidden="1" customHeight="1" outlineLevel="1" x14ac:dyDescent="0.25">
      <c r="A109" s="70"/>
      <c r="B109" s="70"/>
      <c r="C109" s="61"/>
      <c r="D109" s="68" t="s">
        <v>67</v>
      </c>
      <c r="E109" s="54" t="s">
        <v>137</v>
      </c>
      <c r="F109" s="56">
        <v>0</v>
      </c>
      <c r="G109" s="56">
        <v>0</v>
      </c>
      <c r="H109" s="64"/>
      <c r="I109" s="44"/>
    </row>
    <row r="110" spans="1:10" s="21" customFormat="1" ht="18" hidden="1" customHeight="1" outlineLevel="1" x14ac:dyDescent="0.25">
      <c r="A110" s="70"/>
      <c r="B110" s="70"/>
      <c r="C110" s="61"/>
      <c r="D110" s="68" t="s">
        <v>46</v>
      </c>
      <c r="E110" s="54" t="s">
        <v>137</v>
      </c>
      <c r="F110" s="56">
        <v>0</v>
      </c>
      <c r="G110" s="56">
        <v>11.76</v>
      </c>
      <c r="H110" s="64"/>
      <c r="I110" s="44"/>
      <c r="J110" s="109" t="s">
        <v>2</v>
      </c>
    </row>
    <row r="111" spans="1:10" s="20" customFormat="1" ht="18" hidden="1" customHeight="1" outlineLevel="1" x14ac:dyDescent="0.25">
      <c r="A111" s="70"/>
      <c r="B111" s="70"/>
      <c r="C111" s="61"/>
      <c r="D111" s="68" t="s">
        <v>150</v>
      </c>
      <c r="E111" s="54" t="s">
        <v>137</v>
      </c>
      <c r="F111" s="56">
        <v>0</v>
      </c>
      <c r="G111" s="56">
        <v>0</v>
      </c>
      <c r="H111" s="64"/>
      <c r="I111" s="44"/>
    </row>
    <row r="112" spans="1:10" s="21" customFormat="1" ht="18" hidden="1" customHeight="1" outlineLevel="1" x14ac:dyDescent="0.25">
      <c r="A112" s="70"/>
      <c r="B112" s="70"/>
      <c r="C112" s="61"/>
      <c r="D112" s="68" t="s">
        <v>48</v>
      </c>
      <c r="E112" s="54" t="s">
        <v>137</v>
      </c>
      <c r="F112" s="56">
        <v>0</v>
      </c>
      <c r="G112" s="56">
        <v>387.14312000000001</v>
      </c>
      <c r="H112" s="64"/>
      <c r="I112" s="44"/>
    </row>
    <row r="113" spans="1:9" s="20" customFormat="1" ht="18" hidden="1" customHeight="1" outlineLevel="1" x14ac:dyDescent="0.25">
      <c r="A113" s="70"/>
      <c r="B113" s="70"/>
      <c r="C113" s="61"/>
      <c r="D113" s="68" t="s">
        <v>66</v>
      </c>
      <c r="E113" s="54" t="s">
        <v>137</v>
      </c>
      <c r="F113" s="56">
        <v>0</v>
      </c>
      <c r="G113" s="56">
        <v>0</v>
      </c>
      <c r="H113" s="64"/>
      <c r="I113" s="44"/>
    </row>
    <row r="114" spans="1:9" s="21" customFormat="1" ht="18" hidden="1" customHeight="1" outlineLevel="1" x14ac:dyDescent="0.25">
      <c r="A114" s="70"/>
      <c r="B114" s="70"/>
      <c r="C114" s="61"/>
      <c r="D114" s="68" t="s">
        <v>68</v>
      </c>
      <c r="E114" s="54" t="s">
        <v>137</v>
      </c>
      <c r="F114" s="56">
        <v>0</v>
      </c>
      <c r="G114" s="56">
        <v>0</v>
      </c>
      <c r="H114" s="64"/>
      <c r="I114" s="44"/>
    </row>
    <row r="115" spans="1:9" s="20" customFormat="1" ht="18" hidden="1" customHeight="1" outlineLevel="1" x14ac:dyDescent="0.25">
      <c r="A115" s="70"/>
      <c r="B115" s="70"/>
      <c r="C115" s="61"/>
      <c r="D115" s="68" t="s">
        <v>204</v>
      </c>
      <c r="E115" s="54" t="s">
        <v>137</v>
      </c>
      <c r="F115" s="56">
        <v>0</v>
      </c>
      <c r="G115" s="56">
        <v>0</v>
      </c>
      <c r="H115" s="64"/>
      <c r="I115" s="44"/>
    </row>
    <row r="116" spans="1:9" s="41" customFormat="1" ht="18" customHeight="1" collapsed="1" x14ac:dyDescent="0.25">
      <c r="A116" s="61"/>
      <c r="B116" s="61" t="s">
        <v>124</v>
      </c>
      <c r="C116" s="129" t="s">
        <v>325</v>
      </c>
      <c r="D116" s="62" t="s">
        <v>75</v>
      </c>
      <c r="E116" s="54" t="s">
        <v>137</v>
      </c>
      <c r="F116" s="63">
        <v>0</v>
      </c>
      <c r="G116" s="56">
        <v>558.98955000000001</v>
      </c>
      <c r="H116" s="64"/>
      <c r="I116" s="44"/>
    </row>
    <row r="117" spans="1:9" s="8" customFormat="1" ht="30.75" customHeight="1" x14ac:dyDescent="0.25">
      <c r="A117" s="60"/>
      <c r="B117" s="61" t="s">
        <v>125</v>
      </c>
      <c r="C117" s="129" t="s">
        <v>326</v>
      </c>
      <c r="D117" s="62" t="s">
        <v>147</v>
      </c>
      <c r="E117" s="54" t="s">
        <v>137</v>
      </c>
      <c r="F117" s="63">
        <v>27000.01</v>
      </c>
      <c r="G117" s="56">
        <v>12340.891240000001</v>
      </c>
      <c r="H117" s="64">
        <f t="shared" ref="H117" si="15">G117/F117*100</f>
        <v>45.706987664078646</v>
      </c>
      <c r="I117" s="44"/>
    </row>
    <row r="118" spans="1:9" s="38" customFormat="1" ht="18" hidden="1" customHeight="1" outlineLevel="1" x14ac:dyDescent="0.25">
      <c r="A118" s="70"/>
      <c r="B118" s="70"/>
      <c r="C118" s="61"/>
      <c r="D118" s="68" t="s">
        <v>148</v>
      </c>
      <c r="E118" s="54"/>
      <c r="F118" s="63">
        <v>0</v>
      </c>
      <c r="G118" s="56">
        <v>12330.60124</v>
      </c>
      <c r="H118" s="64"/>
      <c r="I118" s="44"/>
    </row>
    <row r="119" spans="1:9" s="38" customFormat="1" ht="18" hidden="1" customHeight="1" outlineLevel="1" x14ac:dyDescent="0.25">
      <c r="A119" s="70"/>
      <c r="B119" s="70"/>
      <c r="C119" s="61"/>
      <c r="D119" s="68" t="s">
        <v>149</v>
      </c>
      <c r="E119" s="54"/>
      <c r="F119" s="63">
        <v>0</v>
      </c>
      <c r="G119" s="56">
        <v>10.29</v>
      </c>
      <c r="H119" s="64"/>
      <c r="I119" s="44"/>
    </row>
    <row r="120" spans="1:9" s="41" customFormat="1" ht="27" customHeight="1" collapsed="1" x14ac:dyDescent="0.25">
      <c r="A120" s="61"/>
      <c r="B120" s="61" t="s">
        <v>126</v>
      </c>
      <c r="C120" s="129" t="s">
        <v>327</v>
      </c>
      <c r="D120" s="62" t="s">
        <v>20</v>
      </c>
      <c r="E120" s="54" t="s">
        <v>137</v>
      </c>
      <c r="F120" s="63">
        <v>1471.87</v>
      </c>
      <c r="G120" s="56">
        <v>478.17363</v>
      </c>
      <c r="H120" s="64">
        <f t="shared" ref="H120:H121" si="16">G120/F120*100</f>
        <v>32.487490743068342</v>
      </c>
      <c r="I120" s="44"/>
    </row>
    <row r="121" spans="1:9" s="22" customFormat="1" ht="18" customHeight="1" x14ac:dyDescent="0.25">
      <c r="A121" s="61"/>
      <c r="B121" s="61" t="s">
        <v>127</v>
      </c>
      <c r="C121" s="129" t="s">
        <v>328</v>
      </c>
      <c r="D121" s="62" t="s">
        <v>24</v>
      </c>
      <c r="E121" s="54" t="s">
        <v>137</v>
      </c>
      <c r="F121" s="63">
        <v>698.46</v>
      </c>
      <c r="G121" s="56">
        <v>381.9631</v>
      </c>
      <c r="H121" s="64">
        <f t="shared" si="16"/>
        <v>54.686467371073498</v>
      </c>
      <c r="I121" s="44"/>
    </row>
    <row r="122" spans="1:9" s="21" customFormat="1" ht="18" hidden="1" customHeight="1" outlineLevel="1" x14ac:dyDescent="0.25">
      <c r="A122" s="70"/>
      <c r="B122" s="70"/>
      <c r="C122" s="61"/>
      <c r="D122" s="68" t="s">
        <v>61</v>
      </c>
      <c r="E122" s="54"/>
      <c r="F122" s="56">
        <v>0</v>
      </c>
      <c r="G122" s="56">
        <v>158.14247</v>
      </c>
      <c r="H122" s="64"/>
      <c r="I122" s="44"/>
    </row>
    <row r="123" spans="1:9" s="21" customFormat="1" ht="18" hidden="1" customHeight="1" outlineLevel="1" x14ac:dyDescent="0.25">
      <c r="A123" s="70"/>
      <c r="B123" s="70"/>
      <c r="C123" s="61"/>
      <c r="D123" s="68" t="s">
        <v>1</v>
      </c>
      <c r="E123" s="54"/>
      <c r="F123" s="56">
        <v>0</v>
      </c>
      <c r="G123" s="56">
        <v>30.270630000000001</v>
      </c>
      <c r="H123" s="64"/>
      <c r="I123" s="44"/>
    </row>
    <row r="124" spans="1:9" s="21" customFormat="1" ht="18" hidden="1" customHeight="1" outlineLevel="1" x14ac:dyDescent="0.25">
      <c r="A124" s="70"/>
      <c r="B124" s="70"/>
      <c r="C124" s="61"/>
      <c r="D124" s="68" t="s">
        <v>153</v>
      </c>
      <c r="E124" s="54"/>
      <c r="F124" s="56">
        <v>0</v>
      </c>
      <c r="G124" s="56">
        <v>193.55</v>
      </c>
      <c r="H124" s="64"/>
      <c r="I124" s="44"/>
    </row>
    <row r="125" spans="1:9" s="102" customFormat="1" ht="33.75" customHeight="1" collapsed="1" x14ac:dyDescent="0.25">
      <c r="A125" s="81"/>
      <c r="B125" s="81" t="s">
        <v>128</v>
      </c>
      <c r="C125" s="129" t="s">
        <v>329</v>
      </c>
      <c r="D125" s="62" t="s">
        <v>44</v>
      </c>
      <c r="E125" s="54" t="s">
        <v>137</v>
      </c>
      <c r="F125" s="63">
        <v>9613.41</v>
      </c>
      <c r="G125" s="56">
        <v>5634.57528</v>
      </c>
      <c r="H125" s="64">
        <f t="shared" ref="H125" si="17">G125/F125*100</f>
        <v>58.611619394158787</v>
      </c>
      <c r="I125" s="44"/>
    </row>
    <row r="126" spans="1:9" s="42" customFormat="1" ht="42.75" customHeight="1" x14ac:dyDescent="0.25">
      <c r="A126" s="81"/>
      <c r="B126" s="81"/>
      <c r="C126" s="129" t="s">
        <v>330</v>
      </c>
      <c r="D126" s="62" t="s">
        <v>43</v>
      </c>
      <c r="E126" s="54" t="s">
        <v>137</v>
      </c>
      <c r="F126" s="63">
        <v>0</v>
      </c>
      <c r="G126" s="56">
        <v>0</v>
      </c>
      <c r="H126" s="64"/>
      <c r="I126" s="44"/>
    </row>
    <row r="127" spans="1:9" s="8" customFormat="1" ht="18" customHeight="1" x14ac:dyDescent="0.25">
      <c r="A127" s="60"/>
      <c r="B127" s="61" t="s">
        <v>129</v>
      </c>
      <c r="C127" s="129" t="s">
        <v>331</v>
      </c>
      <c r="D127" s="62" t="s">
        <v>62</v>
      </c>
      <c r="E127" s="54" t="s">
        <v>137</v>
      </c>
      <c r="F127" s="63">
        <v>3699.01</v>
      </c>
      <c r="G127" s="56">
        <v>800.76017000000002</v>
      </c>
      <c r="H127" s="64">
        <f t="shared" ref="H127" si="18">G127/F127*100</f>
        <v>21.647959048502166</v>
      </c>
      <c r="I127" s="44"/>
    </row>
    <row r="128" spans="1:9" s="21" customFormat="1" ht="18" hidden="1" customHeight="1" outlineLevel="1" x14ac:dyDescent="0.25">
      <c r="A128" s="70"/>
      <c r="B128" s="70"/>
      <c r="C128" s="61"/>
      <c r="D128" s="68" t="s">
        <v>49</v>
      </c>
      <c r="E128" s="54" t="s">
        <v>137</v>
      </c>
      <c r="F128" s="63">
        <v>0</v>
      </c>
      <c r="G128" s="56">
        <v>176.4</v>
      </c>
      <c r="H128" s="64"/>
      <c r="I128" s="44"/>
    </row>
    <row r="129" spans="1:9" s="101" customFormat="1" ht="18" hidden="1" customHeight="1" outlineLevel="1" x14ac:dyDescent="0.25">
      <c r="A129" s="70"/>
      <c r="B129" s="70"/>
      <c r="C129" s="61"/>
      <c r="D129" s="68" t="s">
        <v>59</v>
      </c>
      <c r="E129" s="54" t="s">
        <v>137</v>
      </c>
      <c r="F129" s="63">
        <v>0</v>
      </c>
      <c r="G129" s="56">
        <v>587.39822000000004</v>
      </c>
      <c r="H129" s="64"/>
      <c r="I129" s="44"/>
    </row>
    <row r="130" spans="1:9" s="21" customFormat="1" ht="18" hidden="1" customHeight="1" outlineLevel="1" x14ac:dyDescent="0.25">
      <c r="A130" s="70" t="s">
        <v>2</v>
      </c>
      <c r="B130" s="70"/>
      <c r="C130" s="61"/>
      <c r="D130" s="68" t="s">
        <v>65</v>
      </c>
      <c r="E130" s="54" t="s">
        <v>137</v>
      </c>
      <c r="F130" s="63">
        <v>0</v>
      </c>
      <c r="G130" s="56">
        <v>6.24559</v>
      </c>
      <c r="H130" s="64"/>
      <c r="I130" s="44"/>
    </row>
    <row r="131" spans="1:9" s="21" customFormat="1" ht="18" hidden="1" customHeight="1" outlineLevel="1" x14ac:dyDescent="0.25">
      <c r="A131" s="70"/>
      <c r="B131" s="70"/>
      <c r="C131" s="61"/>
      <c r="D131" s="68" t="s">
        <v>155</v>
      </c>
      <c r="E131" s="54" t="s">
        <v>137</v>
      </c>
      <c r="F131" s="63">
        <v>0</v>
      </c>
      <c r="G131" s="56">
        <v>2.625</v>
      </c>
      <c r="H131" s="64"/>
      <c r="I131" s="44"/>
    </row>
    <row r="132" spans="1:9" s="21" customFormat="1" ht="18" hidden="1" customHeight="1" outlineLevel="1" x14ac:dyDescent="0.25">
      <c r="A132" s="70"/>
      <c r="B132" s="70"/>
      <c r="C132" s="61"/>
      <c r="D132" s="68" t="s">
        <v>145</v>
      </c>
      <c r="E132" s="54" t="s">
        <v>137</v>
      </c>
      <c r="F132" s="63">
        <v>0</v>
      </c>
      <c r="G132" s="56">
        <v>28.091360000000002</v>
      </c>
      <c r="H132" s="64"/>
      <c r="I132" s="44"/>
    </row>
    <row r="133" spans="1:9" s="20" customFormat="1" ht="27" customHeight="1" collapsed="1" x14ac:dyDescent="0.25">
      <c r="A133" s="70"/>
      <c r="B133" s="70" t="s">
        <v>130</v>
      </c>
      <c r="C133" s="129" t="s">
        <v>332</v>
      </c>
      <c r="D133" s="62" t="s">
        <v>25</v>
      </c>
      <c r="E133" s="54" t="s">
        <v>137</v>
      </c>
      <c r="F133" s="63">
        <v>415.11</v>
      </c>
      <c r="G133" s="56">
        <v>2.2137500000000001</v>
      </c>
      <c r="H133" s="64">
        <f t="shared" ref="H133" si="19">G133/F133*100</f>
        <v>0.53329238033292381</v>
      </c>
      <c r="I133" s="44"/>
    </row>
    <row r="134" spans="1:9" s="21" customFormat="1" ht="18" customHeight="1" x14ac:dyDescent="0.25">
      <c r="A134" s="70"/>
      <c r="B134" s="70" t="s">
        <v>131</v>
      </c>
      <c r="C134" s="129" t="s">
        <v>333</v>
      </c>
      <c r="D134" s="62" t="s">
        <v>26</v>
      </c>
      <c r="E134" s="54" t="s">
        <v>137</v>
      </c>
      <c r="F134" s="63">
        <v>0</v>
      </c>
      <c r="G134" s="56">
        <v>0</v>
      </c>
      <c r="H134" s="64">
        <v>0</v>
      </c>
      <c r="I134" s="44"/>
    </row>
    <row r="135" spans="1:9" s="21" customFormat="1" ht="18" customHeight="1" x14ac:dyDescent="0.25">
      <c r="A135" s="70"/>
      <c r="B135" s="70" t="s">
        <v>132</v>
      </c>
      <c r="C135" s="129" t="s">
        <v>334</v>
      </c>
      <c r="D135" s="62" t="s">
        <v>73</v>
      </c>
      <c r="E135" s="54" t="s">
        <v>137</v>
      </c>
      <c r="F135" s="63">
        <v>969.25</v>
      </c>
      <c r="G135" s="56">
        <v>54.39</v>
      </c>
      <c r="H135" s="64">
        <f t="shared" ref="H135" si="20">G135/F135*100</f>
        <v>5.6115553262832085</v>
      </c>
      <c r="I135" s="44"/>
    </row>
    <row r="136" spans="1:9" s="40" customFormat="1" ht="18" customHeight="1" x14ac:dyDescent="0.25">
      <c r="A136" s="70"/>
      <c r="B136" s="70" t="s">
        <v>133</v>
      </c>
      <c r="C136" s="129" t="s">
        <v>335</v>
      </c>
      <c r="D136" s="62" t="s">
        <v>47</v>
      </c>
      <c r="E136" s="54" t="s">
        <v>137</v>
      </c>
      <c r="F136" s="63">
        <v>1101.06</v>
      </c>
      <c r="G136" s="56">
        <v>372.67272000000003</v>
      </c>
      <c r="H136" s="64">
        <f t="shared" ref="H136" si="21">G136/F136*100</f>
        <v>33.846722249468698</v>
      </c>
      <c r="I136" s="44"/>
    </row>
    <row r="137" spans="1:9" s="17" customFormat="1" ht="18" customHeight="1" x14ac:dyDescent="0.25">
      <c r="A137" s="82"/>
      <c r="B137" s="82" t="s">
        <v>134</v>
      </c>
      <c r="C137" s="59">
        <v>9</v>
      </c>
      <c r="D137" s="62" t="s">
        <v>178</v>
      </c>
      <c r="E137" s="54" t="s">
        <v>137</v>
      </c>
      <c r="F137" s="63">
        <v>406.28</v>
      </c>
      <c r="G137" s="56">
        <v>415.53800000000001</v>
      </c>
      <c r="H137" s="64">
        <f>G137/F137*100</f>
        <v>102.27872403268682</v>
      </c>
      <c r="I137" s="44"/>
    </row>
    <row r="138" spans="1:9" s="5" customFormat="1" ht="18" customHeight="1" x14ac:dyDescent="0.25">
      <c r="A138" s="58"/>
      <c r="B138" s="59"/>
      <c r="C138" s="59">
        <v>10</v>
      </c>
      <c r="D138" s="84" t="s">
        <v>199</v>
      </c>
      <c r="E138" s="54" t="s">
        <v>137</v>
      </c>
      <c r="F138" s="63">
        <v>0</v>
      </c>
      <c r="G138" s="55">
        <v>16161.0574</v>
      </c>
      <c r="H138" s="79">
        <v>0</v>
      </c>
      <c r="I138" s="44"/>
    </row>
    <row r="139" spans="1:9" s="29" customFormat="1" ht="18" hidden="1" customHeight="1" outlineLevel="1" x14ac:dyDescent="0.25">
      <c r="A139" s="85"/>
      <c r="B139" s="86"/>
      <c r="C139" s="86"/>
      <c r="D139" s="78" t="s">
        <v>60</v>
      </c>
      <c r="E139" s="73" t="s">
        <v>137</v>
      </c>
      <c r="F139" s="74"/>
      <c r="G139" s="56"/>
      <c r="H139" s="76"/>
    </row>
    <row r="140" spans="1:9" s="6" customFormat="1" ht="18" hidden="1" customHeight="1" outlineLevel="1" x14ac:dyDescent="0.25">
      <c r="A140" s="71"/>
      <c r="B140" s="72"/>
      <c r="C140" s="72"/>
      <c r="D140" s="78" t="s">
        <v>142</v>
      </c>
      <c r="E140" s="73" t="s">
        <v>137</v>
      </c>
      <c r="F140" s="74"/>
      <c r="G140" s="56"/>
      <c r="H140" s="76"/>
    </row>
    <row r="141" spans="1:9" s="103" customFormat="1" ht="18" hidden="1" customHeight="1" outlineLevel="1" x14ac:dyDescent="0.25">
      <c r="A141" s="71"/>
      <c r="B141" s="72"/>
      <c r="C141" s="72"/>
      <c r="D141" s="78" t="s">
        <v>5</v>
      </c>
      <c r="E141" s="73" t="s">
        <v>137</v>
      </c>
      <c r="F141" s="74"/>
      <c r="G141" s="56"/>
      <c r="H141" s="76"/>
    </row>
    <row r="142" spans="1:9" s="6" customFormat="1" ht="18" hidden="1" customHeight="1" outlineLevel="1" x14ac:dyDescent="0.25">
      <c r="A142" s="71"/>
      <c r="B142" s="72"/>
      <c r="C142" s="72"/>
      <c r="D142" s="75" t="s">
        <v>230</v>
      </c>
      <c r="E142" s="73" t="s">
        <v>137</v>
      </c>
      <c r="F142" s="74"/>
      <c r="G142" s="56"/>
      <c r="H142" s="76"/>
    </row>
    <row r="143" spans="1:9" s="6" customFormat="1" ht="18" hidden="1" customHeight="1" outlineLevel="1" x14ac:dyDescent="0.25">
      <c r="A143" s="71"/>
      <c r="B143" s="72"/>
      <c r="C143" s="72"/>
      <c r="D143" s="78" t="s">
        <v>231</v>
      </c>
      <c r="E143" s="73" t="s">
        <v>137</v>
      </c>
      <c r="F143" s="74"/>
      <c r="G143" s="56"/>
      <c r="H143" s="76"/>
    </row>
    <row r="144" spans="1:9" s="6" customFormat="1" ht="18" hidden="1" customHeight="1" outlineLevel="1" x14ac:dyDescent="0.25">
      <c r="A144" s="71"/>
      <c r="B144" s="72"/>
      <c r="C144" s="72"/>
      <c r="D144" s="78" t="s">
        <v>232</v>
      </c>
      <c r="E144" s="73" t="s">
        <v>137</v>
      </c>
      <c r="F144" s="74"/>
      <c r="G144" s="56"/>
      <c r="H144" s="76"/>
    </row>
    <row r="145" spans="1:9" s="6" customFormat="1" ht="18" hidden="1" customHeight="1" outlineLevel="1" x14ac:dyDescent="0.25">
      <c r="A145" s="71"/>
      <c r="B145" s="72"/>
      <c r="C145" s="72"/>
      <c r="D145" s="78" t="s">
        <v>170</v>
      </c>
      <c r="E145" s="73" t="s">
        <v>137</v>
      </c>
      <c r="F145" s="74"/>
      <c r="G145" s="56"/>
      <c r="H145" s="76"/>
    </row>
    <row r="146" spans="1:9" s="6" customFormat="1" ht="18" hidden="1" customHeight="1" outlineLevel="1" x14ac:dyDescent="0.25">
      <c r="A146" s="71"/>
      <c r="B146" s="72"/>
      <c r="C146" s="72"/>
      <c r="D146" s="78" t="s">
        <v>165</v>
      </c>
      <c r="E146" s="73" t="s">
        <v>137</v>
      </c>
      <c r="F146" s="74"/>
      <c r="G146" s="56"/>
      <c r="H146" s="76"/>
    </row>
    <row r="147" spans="1:9" s="6" customFormat="1" ht="18" hidden="1" customHeight="1" outlineLevel="1" x14ac:dyDescent="0.25">
      <c r="A147" s="71"/>
      <c r="B147" s="72"/>
      <c r="C147" s="72"/>
      <c r="D147" s="78" t="s">
        <v>171</v>
      </c>
      <c r="E147" s="73" t="s">
        <v>137</v>
      </c>
      <c r="F147" s="74"/>
      <c r="G147" s="56"/>
      <c r="H147" s="76"/>
    </row>
    <row r="148" spans="1:9" s="6" customFormat="1" ht="18" hidden="1" customHeight="1" outlineLevel="1" x14ac:dyDescent="0.25">
      <c r="A148" s="71"/>
      <c r="B148" s="72"/>
      <c r="C148" s="72"/>
      <c r="D148" s="78" t="s">
        <v>172</v>
      </c>
      <c r="E148" s="73" t="s">
        <v>137</v>
      </c>
      <c r="F148" s="74"/>
      <c r="G148" s="56"/>
      <c r="H148" s="76"/>
    </row>
    <row r="149" spans="1:9" s="6" customFormat="1" ht="18" hidden="1" customHeight="1" outlineLevel="1" x14ac:dyDescent="0.25">
      <c r="A149" s="71"/>
      <c r="B149" s="72"/>
      <c r="C149" s="72"/>
      <c r="D149" s="78" t="s">
        <v>233</v>
      </c>
      <c r="E149" s="73" t="s">
        <v>137</v>
      </c>
      <c r="F149" s="74"/>
      <c r="G149" s="56"/>
      <c r="H149" s="76"/>
    </row>
    <row r="150" spans="1:9" s="6" customFormat="1" ht="18" hidden="1" customHeight="1" outlineLevel="1" x14ac:dyDescent="0.25">
      <c r="A150" s="71"/>
      <c r="B150" s="72"/>
      <c r="C150" s="72"/>
      <c r="D150" s="78" t="s">
        <v>69</v>
      </c>
      <c r="E150" s="73" t="s">
        <v>137</v>
      </c>
      <c r="F150" s="74"/>
      <c r="G150" s="56"/>
      <c r="H150" s="76"/>
    </row>
    <row r="151" spans="1:9" s="6" customFormat="1" ht="18" hidden="1" customHeight="1" outlineLevel="1" x14ac:dyDescent="0.25">
      <c r="A151" s="71"/>
      <c r="B151" s="72"/>
      <c r="C151" s="72"/>
      <c r="D151" s="78" t="s">
        <v>177</v>
      </c>
      <c r="E151" s="73" t="s">
        <v>137</v>
      </c>
      <c r="F151" s="74"/>
      <c r="G151" s="56"/>
      <c r="H151" s="76"/>
    </row>
    <row r="152" spans="1:9" s="4" customFormat="1" ht="21" customHeight="1" collapsed="1" x14ac:dyDescent="0.25">
      <c r="A152" s="50"/>
      <c r="B152" s="87"/>
      <c r="C152" s="87" t="s">
        <v>280</v>
      </c>
      <c r="D152" s="53" t="s">
        <v>184</v>
      </c>
      <c r="E152" s="54" t="s">
        <v>137</v>
      </c>
      <c r="F152" s="55">
        <f>F13+F60+F82-0.01</f>
        <v>1675008.98</v>
      </c>
      <c r="G152" s="55">
        <f>G13+G60+G82</f>
        <v>1313380.2788510001</v>
      </c>
      <c r="H152" s="79" t="s">
        <v>2</v>
      </c>
      <c r="I152" s="126"/>
    </row>
    <row r="153" spans="1:9" s="4" customFormat="1" ht="21" customHeight="1" x14ac:dyDescent="0.25">
      <c r="A153" s="50"/>
      <c r="B153" s="87"/>
      <c r="C153" s="87" t="s">
        <v>281</v>
      </c>
      <c r="D153" s="53" t="s">
        <v>208</v>
      </c>
      <c r="E153" s="54" t="s">
        <v>137</v>
      </c>
      <c r="F153" s="55">
        <v>0</v>
      </c>
      <c r="G153" s="55">
        <f>G155-G152</f>
        <v>-453568.05885100015</v>
      </c>
      <c r="H153" s="79"/>
    </row>
    <row r="154" spans="1:9" s="8" customFormat="1" ht="21.75" customHeight="1" x14ac:dyDescent="0.25">
      <c r="A154" s="60"/>
      <c r="B154" s="87" t="s">
        <v>2</v>
      </c>
      <c r="C154" s="87" t="s">
        <v>283</v>
      </c>
      <c r="D154" s="139" t="s">
        <v>282</v>
      </c>
      <c r="E154" s="54" t="s">
        <v>137</v>
      </c>
      <c r="F154" s="67">
        <v>2988858</v>
      </c>
      <c r="G154" s="67">
        <v>2988858</v>
      </c>
      <c r="H154" s="79"/>
    </row>
    <row r="155" spans="1:9" s="5" customFormat="1" ht="21.75" customHeight="1" x14ac:dyDescent="0.25">
      <c r="A155" s="58"/>
      <c r="B155" s="87"/>
      <c r="C155" s="87" t="s">
        <v>284</v>
      </c>
      <c r="D155" s="53" t="s">
        <v>183</v>
      </c>
      <c r="E155" s="54" t="s">
        <v>137</v>
      </c>
      <c r="F155" s="67">
        <v>1675008.98</v>
      </c>
      <c r="G155" s="110">
        <v>859812.22</v>
      </c>
      <c r="H155" s="79" t="s">
        <v>2</v>
      </c>
    </row>
    <row r="156" spans="1:9" s="5" customFormat="1" ht="21.75" customHeight="1" x14ac:dyDescent="0.25">
      <c r="A156" s="58"/>
      <c r="B156" s="87"/>
      <c r="C156" s="87" t="s">
        <v>285</v>
      </c>
      <c r="D156" s="53" t="s">
        <v>203</v>
      </c>
      <c r="E156" s="54" t="s">
        <v>137</v>
      </c>
      <c r="F156" s="67">
        <v>98981.23</v>
      </c>
      <c r="G156" s="67">
        <v>98981.23</v>
      </c>
      <c r="H156" s="79"/>
    </row>
    <row r="157" spans="1:9" s="5" customFormat="1" ht="21.75" customHeight="1" x14ac:dyDescent="0.25">
      <c r="A157" s="58"/>
      <c r="B157" s="87"/>
      <c r="C157" s="87" t="s">
        <v>311</v>
      </c>
      <c r="D157" s="53" t="s">
        <v>310</v>
      </c>
      <c r="E157" s="54" t="s">
        <v>137</v>
      </c>
      <c r="F157" s="67">
        <f>F155-F156</f>
        <v>1576027.75</v>
      </c>
      <c r="G157" s="67">
        <f>G155-G156</f>
        <v>760830.99</v>
      </c>
      <c r="H157" s="79"/>
    </row>
    <row r="158" spans="1:9" s="5" customFormat="1" ht="18.75" customHeight="1" x14ac:dyDescent="0.25">
      <c r="A158" s="58"/>
      <c r="B158" s="87"/>
      <c r="C158" s="140">
        <v>11</v>
      </c>
      <c r="D158" s="53" t="s">
        <v>182</v>
      </c>
      <c r="E158" s="54" t="s">
        <v>138</v>
      </c>
      <c r="F158" s="88">
        <v>9189.3799999999992</v>
      </c>
      <c r="G158" s="89">
        <v>5224.8</v>
      </c>
      <c r="H158" s="64" t="s">
        <v>2</v>
      </c>
    </row>
    <row r="159" spans="1:9" s="3" customFormat="1" ht="18.75" customHeight="1" x14ac:dyDescent="0.25">
      <c r="A159" s="58"/>
      <c r="B159" s="87"/>
      <c r="C159" s="87" t="s">
        <v>301</v>
      </c>
      <c r="D159" s="62" t="s">
        <v>166</v>
      </c>
      <c r="E159" s="54" t="s">
        <v>138</v>
      </c>
      <c r="F159" s="90">
        <v>6689.38</v>
      </c>
      <c r="G159" s="89">
        <v>3860.23</v>
      </c>
      <c r="H159" s="57"/>
    </row>
    <row r="160" spans="1:9" s="18" customFormat="1" ht="18.75" customHeight="1" x14ac:dyDescent="0.25">
      <c r="A160" s="82"/>
      <c r="B160" s="92" t="s">
        <v>2</v>
      </c>
      <c r="C160" s="87" t="s">
        <v>302</v>
      </c>
      <c r="D160" s="62" t="s">
        <v>180</v>
      </c>
      <c r="E160" s="54" t="s">
        <v>138</v>
      </c>
      <c r="F160" s="88">
        <v>837.8</v>
      </c>
      <c r="G160" s="89">
        <v>412.48</v>
      </c>
      <c r="H160" s="79"/>
    </row>
    <row r="161" spans="1:8" s="17" customFormat="1" ht="18.75" customHeight="1" x14ac:dyDescent="0.25">
      <c r="A161" s="82"/>
      <c r="B161" s="92" t="s">
        <v>2</v>
      </c>
      <c r="C161" s="87" t="s">
        <v>303</v>
      </c>
      <c r="D161" s="62" t="s">
        <v>181</v>
      </c>
      <c r="E161" s="54" t="s">
        <v>138</v>
      </c>
      <c r="F161" s="88">
        <v>1662.2</v>
      </c>
      <c r="G161" s="89">
        <v>952.07</v>
      </c>
      <c r="H161" s="79"/>
    </row>
    <row r="162" spans="1:8" s="5" customFormat="1" ht="15.75" hidden="1" outlineLevel="1" x14ac:dyDescent="0.25">
      <c r="A162" s="58"/>
      <c r="B162" s="87"/>
      <c r="C162" s="87" t="s">
        <v>288</v>
      </c>
      <c r="D162" s="53" t="s">
        <v>39</v>
      </c>
      <c r="E162" s="54" t="s">
        <v>140</v>
      </c>
      <c r="F162" s="54">
        <v>171.51</v>
      </c>
      <c r="G162" s="54">
        <v>171.51</v>
      </c>
      <c r="H162" s="79"/>
    </row>
    <row r="163" spans="1:8" s="5" customFormat="1" ht="15.75" hidden="1" outlineLevel="1" x14ac:dyDescent="0.25">
      <c r="A163" s="58"/>
      <c r="B163" s="87"/>
      <c r="C163" s="87" t="s">
        <v>298</v>
      </c>
      <c r="D163" s="62" t="s">
        <v>312</v>
      </c>
      <c r="E163" s="54"/>
      <c r="F163" s="54">
        <v>67.23</v>
      </c>
      <c r="G163" s="54">
        <v>67.23</v>
      </c>
      <c r="H163" s="79"/>
    </row>
    <row r="164" spans="1:8" s="5" customFormat="1" ht="15.75" hidden="1" outlineLevel="1" x14ac:dyDescent="0.25">
      <c r="A164" s="58"/>
      <c r="B164" s="87"/>
      <c r="C164" s="87" t="s">
        <v>299</v>
      </c>
      <c r="D164" s="62" t="s">
        <v>313</v>
      </c>
      <c r="E164" s="54"/>
      <c r="F164" s="54">
        <v>660.64</v>
      </c>
      <c r="G164" s="54">
        <v>660.64</v>
      </c>
      <c r="H164" s="79"/>
    </row>
    <row r="165" spans="1:8" s="5" customFormat="1" ht="15.75" hidden="1" outlineLevel="1" x14ac:dyDescent="0.25">
      <c r="A165" s="58"/>
      <c r="B165" s="87"/>
      <c r="C165" s="87" t="s">
        <v>300</v>
      </c>
      <c r="D165" s="62" t="s">
        <v>314</v>
      </c>
      <c r="E165" s="54"/>
      <c r="F165" s="54">
        <v>344.62</v>
      </c>
      <c r="G165" s="54">
        <v>344.62</v>
      </c>
      <c r="H165" s="79"/>
    </row>
    <row r="166" spans="1:8" s="5" customFormat="1" ht="16.5" hidden="1" customHeight="1" outlineLevel="1" x14ac:dyDescent="0.25">
      <c r="A166" s="58"/>
      <c r="B166" s="87"/>
      <c r="C166" s="87" t="s">
        <v>289</v>
      </c>
      <c r="D166" s="53" t="s">
        <v>32</v>
      </c>
      <c r="E166" s="54" t="s">
        <v>141</v>
      </c>
      <c r="F166" s="54">
        <v>425</v>
      </c>
      <c r="G166" s="54">
        <v>425</v>
      </c>
      <c r="H166" s="79"/>
    </row>
    <row r="167" spans="1:8" s="5" customFormat="1" ht="15.75" hidden="1" outlineLevel="1" x14ac:dyDescent="0.25">
      <c r="A167" s="58"/>
      <c r="B167" s="87"/>
      <c r="C167" s="87"/>
      <c r="D167" s="62" t="s">
        <v>33</v>
      </c>
      <c r="E167" s="54"/>
      <c r="F167" s="54"/>
      <c r="G167" s="54"/>
      <c r="H167" s="79"/>
    </row>
    <row r="168" spans="1:8" s="5" customFormat="1" ht="15.75" hidden="1" outlineLevel="1" x14ac:dyDescent="0.25">
      <c r="A168" s="58"/>
      <c r="B168" s="87"/>
      <c r="C168" s="87" t="s">
        <v>290</v>
      </c>
      <c r="D168" s="62" t="s">
        <v>34</v>
      </c>
      <c r="E168" s="54" t="s">
        <v>141</v>
      </c>
      <c r="F168" s="54">
        <v>357</v>
      </c>
      <c r="G168" s="54">
        <v>357</v>
      </c>
      <c r="H168" s="79"/>
    </row>
    <row r="169" spans="1:8" s="5" customFormat="1" ht="15.75" hidden="1" outlineLevel="1" x14ac:dyDescent="0.25">
      <c r="A169" s="58"/>
      <c r="B169" s="87"/>
      <c r="C169" s="87" t="s">
        <v>291</v>
      </c>
      <c r="D169" s="62" t="s">
        <v>35</v>
      </c>
      <c r="E169" s="54" t="s">
        <v>141</v>
      </c>
      <c r="F169" s="54">
        <v>44</v>
      </c>
      <c r="G169" s="54">
        <v>44</v>
      </c>
      <c r="H169" s="79"/>
    </row>
    <row r="170" spans="1:8" s="5" customFormat="1" ht="15.75" hidden="1" outlineLevel="1" x14ac:dyDescent="0.25">
      <c r="A170" s="58"/>
      <c r="B170" s="94" t="s">
        <v>2</v>
      </c>
      <c r="C170" s="87" t="s">
        <v>292</v>
      </c>
      <c r="D170" s="62" t="s">
        <v>36</v>
      </c>
      <c r="E170" s="54" t="s">
        <v>141</v>
      </c>
      <c r="F170" s="54">
        <v>24</v>
      </c>
      <c r="G170" s="54">
        <v>24</v>
      </c>
      <c r="H170" s="79"/>
    </row>
    <row r="171" spans="1:8" s="5" customFormat="1" ht="18.75" hidden="1" customHeight="1" outlineLevel="1" x14ac:dyDescent="0.25">
      <c r="A171" s="58"/>
      <c r="B171" s="94"/>
      <c r="C171" s="87" t="s">
        <v>289</v>
      </c>
      <c r="D171" s="53" t="s">
        <v>37</v>
      </c>
      <c r="E171" s="54" t="s">
        <v>140</v>
      </c>
      <c r="F171" s="63">
        <v>162710</v>
      </c>
      <c r="G171" s="63">
        <v>162710</v>
      </c>
      <c r="H171" s="79"/>
    </row>
    <row r="172" spans="1:8" s="5" customFormat="1" ht="15.75" hidden="1" outlineLevel="1" x14ac:dyDescent="0.25">
      <c r="A172" s="58"/>
      <c r="B172" s="94"/>
      <c r="C172" s="87"/>
      <c r="D172" s="62" t="s">
        <v>33</v>
      </c>
      <c r="E172" s="54"/>
      <c r="F172" s="63"/>
      <c r="G172" s="63"/>
      <c r="H172" s="79"/>
    </row>
    <row r="173" spans="1:8" s="5" customFormat="1" ht="15.75" hidden="1" outlineLevel="1" x14ac:dyDescent="0.25">
      <c r="A173" s="58"/>
      <c r="B173" s="94"/>
      <c r="C173" s="87" t="s">
        <v>290</v>
      </c>
      <c r="D173" s="62" t="s">
        <v>34</v>
      </c>
      <c r="E173" s="54" t="s">
        <v>140</v>
      </c>
      <c r="F173" s="63">
        <v>162710</v>
      </c>
      <c r="G173" s="63">
        <v>162710</v>
      </c>
      <c r="H173" s="79"/>
    </row>
    <row r="174" spans="1:8" s="5" customFormat="1" ht="15.75" hidden="1" outlineLevel="1" x14ac:dyDescent="0.25">
      <c r="A174" s="58"/>
      <c r="B174" s="94"/>
      <c r="C174" s="128" t="s">
        <v>291</v>
      </c>
      <c r="D174" s="93" t="s">
        <v>35</v>
      </c>
      <c r="E174" s="54" t="s">
        <v>140</v>
      </c>
      <c r="F174" s="63">
        <v>162710</v>
      </c>
      <c r="G174" s="63">
        <v>162710</v>
      </c>
      <c r="H174" s="79"/>
    </row>
    <row r="175" spans="1:8" s="5" customFormat="1" ht="15.75" hidden="1" outlineLevel="1" x14ac:dyDescent="0.25">
      <c r="A175" s="58"/>
      <c r="B175" s="94"/>
      <c r="C175" s="87" t="s">
        <v>292</v>
      </c>
      <c r="D175" s="62" t="s">
        <v>36</v>
      </c>
      <c r="E175" s="54" t="s">
        <v>140</v>
      </c>
      <c r="F175" s="63">
        <v>162710</v>
      </c>
      <c r="G175" s="63">
        <v>162710</v>
      </c>
      <c r="H175" s="79"/>
    </row>
    <row r="176" spans="1:8" s="10" customFormat="1" collapsed="1" x14ac:dyDescent="0.25">
      <c r="A176" s="98"/>
      <c r="B176" s="95"/>
      <c r="C176" s="95"/>
      <c r="D176" s="96"/>
      <c r="E176" s="97"/>
      <c r="F176" s="97"/>
      <c r="G176" s="99"/>
      <c r="H176" s="99"/>
    </row>
    <row r="177" spans="1:8" s="10" customFormat="1" x14ac:dyDescent="0.25">
      <c r="A177" s="98"/>
      <c r="B177" s="95"/>
      <c r="C177" s="95"/>
      <c r="D177" s="96"/>
      <c r="E177" s="97"/>
      <c r="F177" s="97"/>
      <c r="G177" s="99"/>
      <c r="H177" s="99"/>
    </row>
    <row r="178" spans="1:8" s="10" customFormat="1" x14ac:dyDescent="0.25">
      <c r="A178" s="14"/>
      <c r="B178" s="2"/>
      <c r="C178" s="2"/>
      <c r="D178" s="46" t="s">
        <v>2</v>
      </c>
      <c r="E178" s="47"/>
      <c r="F178" s="47"/>
      <c r="G178" s="47" t="s">
        <v>2</v>
      </c>
    </row>
    <row r="179" spans="1:8" s="10" customFormat="1" x14ac:dyDescent="0.25">
      <c r="A179" s="14"/>
      <c r="B179" s="2"/>
      <c r="C179" s="2"/>
      <c r="D179" s="12"/>
      <c r="E179" s="13"/>
      <c r="F179" s="13"/>
      <c r="G179" s="15"/>
      <c r="H179" s="15"/>
    </row>
    <row r="180" spans="1:8" s="10" customFormat="1" x14ac:dyDescent="0.25">
      <c r="A180" s="14"/>
      <c r="B180" s="2"/>
      <c r="C180" s="2"/>
      <c r="D180" s="12"/>
      <c r="E180" s="13"/>
      <c r="F180" s="13"/>
      <c r="G180" s="15"/>
      <c r="H180" s="15"/>
    </row>
    <row r="181" spans="1:8" s="10" customFormat="1" x14ac:dyDescent="0.25">
      <c r="A181" s="14"/>
      <c r="B181" s="2"/>
      <c r="C181" s="2"/>
      <c r="D181" s="12"/>
      <c r="E181" s="13"/>
      <c r="F181" s="13"/>
      <c r="G181" s="15"/>
      <c r="H181" s="15"/>
    </row>
    <row r="182" spans="1:8" s="10" customFormat="1" x14ac:dyDescent="0.25">
      <c r="A182" s="14"/>
      <c r="B182" s="2"/>
      <c r="C182" s="2"/>
      <c r="D182" s="12"/>
      <c r="E182" s="13"/>
      <c r="F182" s="13"/>
      <c r="G182" s="15"/>
      <c r="H182" s="15"/>
    </row>
    <row r="183" spans="1:8" s="10" customFormat="1" x14ac:dyDescent="0.25">
      <c r="A183" s="14"/>
      <c r="B183" s="2"/>
      <c r="C183" s="2"/>
      <c r="D183" s="12"/>
      <c r="E183" s="13"/>
      <c r="F183" s="13"/>
      <c r="G183" s="15"/>
      <c r="H183" s="15"/>
    </row>
    <row r="184" spans="1:8" s="10" customFormat="1" x14ac:dyDescent="0.25">
      <c r="A184" s="14"/>
      <c r="B184" s="2"/>
      <c r="C184" s="2"/>
      <c r="D184" s="12"/>
      <c r="E184" s="13"/>
      <c r="F184" s="13"/>
      <c r="G184" s="15"/>
      <c r="H184" s="15"/>
    </row>
    <row r="185" spans="1:8" s="10" customFormat="1" x14ac:dyDescent="0.25">
      <c r="A185" s="14"/>
      <c r="B185" s="2"/>
      <c r="C185" s="2"/>
      <c r="D185" s="12"/>
      <c r="E185" s="13"/>
      <c r="F185" s="13"/>
      <c r="G185" s="15"/>
      <c r="H185" s="15"/>
    </row>
    <row r="186" spans="1:8" s="10" customFormat="1" x14ac:dyDescent="0.25">
      <c r="A186" s="14"/>
      <c r="B186" s="2"/>
      <c r="C186" s="2"/>
      <c r="D186" s="12"/>
      <c r="E186" s="13"/>
      <c r="F186" s="13"/>
      <c r="G186" s="15"/>
      <c r="H186" s="15"/>
    </row>
    <row r="187" spans="1:8" s="10" customFormat="1" x14ac:dyDescent="0.25">
      <c r="A187" s="14"/>
      <c r="B187" s="2"/>
      <c r="C187" s="2"/>
      <c r="D187" s="12"/>
      <c r="E187" s="13"/>
      <c r="F187" s="13"/>
      <c r="G187" s="15"/>
      <c r="H187" s="15"/>
    </row>
    <row r="188" spans="1:8" s="10" customFormat="1" x14ac:dyDescent="0.25">
      <c r="A188" s="14"/>
      <c r="B188" s="2"/>
      <c r="C188" s="2"/>
      <c r="D188" s="12"/>
      <c r="E188" s="13"/>
      <c r="F188" s="13"/>
      <c r="G188" s="15"/>
      <c r="H188" s="15"/>
    </row>
    <row r="189" spans="1:8" s="10" customFormat="1" x14ac:dyDescent="0.25">
      <c r="A189" s="14"/>
      <c r="B189" s="2"/>
      <c r="C189" s="2"/>
      <c r="D189" s="12"/>
      <c r="E189" s="13"/>
      <c r="F189" s="13"/>
      <c r="G189" s="15"/>
      <c r="H189" s="15"/>
    </row>
    <row r="190" spans="1:8" s="10" customFormat="1" x14ac:dyDescent="0.25">
      <c r="A190" s="14"/>
      <c r="B190" s="2"/>
      <c r="C190" s="2"/>
      <c r="D190" s="12"/>
      <c r="E190" s="13"/>
      <c r="F190" s="13"/>
      <c r="G190" s="15"/>
      <c r="H190" s="15"/>
    </row>
    <row r="191" spans="1:8" s="10" customFormat="1" x14ac:dyDescent="0.25">
      <c r="A191" s="14"/>
      <c r="B191" s="2"/>
      <c r="C191" s="2"/>
      <c r="D191" s="12"/>
      <c r="E191" s="13"/>
      <c r="F191" s="13"/>
      <c r="G191" s="15"/>
      <c r="H191" s="15"/>
    </row>
    <row r="192" spans="1:8" s="10" customFormat="1" x14ac:dyDescent="0.25">
      <c r="A192" s="14"/>
      <c r="B192" s="2"/>
      <c r="C192" s="2"/>
      <c r="D192" s="12"/>
      <c r="E192" s="13"/>
      <c r="F192" s="13"/>
      <c r="G192" s="15"/>
      <c r="H192" s="15"/>
    </row>
    <row r="193" spans="1:8" s="10" customFormat="1" x14ac:dyDescent="0.25">
      <c r="A193" s="14"/>
      <c r="B193" s="2"/>
      <c r="C193" s="2"/>
      <c r="D193" s="12"/>
      <c r="E193" s="13"/>
      <c r="F193" s="13"/>
      <c r="G193" s="15"/>
      <c r="H193" s="15"/>
    </row>
    <row r="194" spans="1:8" s="10" customFormat="1" x14ac:dyDescent="0.25">
      <c r="A194" s="14"/>
      <c r="B194" s="2"/>
      <c r="C194" s="2"/>
      <c r="D194" s="12"/>
      <c r="E194" s="13"/>
      <c r="F194" s="13"/>
      <c r="G194" s="15"/>
      <c r="H194" s="15"/>
    </row>
    <row r="195" spans="1:8" s="10" customFormat="1" x14ac:dyDescent="0.25">
      <c r="A195" s="14"/>
      <c r="B195" s="2"/>
      <c r="C195" s="2"/>
      <c r="D195" s="12"/>
      <c r="E195" s="13"/>
      <c r="F195" s="13"/>
      <c r="G195" s="15"/>
      <c r="H195" s="15"/>
    </row>
    <row r="196" spans="1:8" s="10" customFormat="1" x14ac:dyDescent="0.25">
      <c r="A196" s="14"/>
      <c r="B196" s="2"/>
      <c r="C196" s="2"/>
      <c r="D196" s="12"/>
      <c r="E196" s="13"/>
      <c r="F196" s="13"/>
      <c r="G196" s="15"/>
      <c r="H196" s="15"/>
    </row>
    <row r="197" spans="1:8" s="10" customFormat="1" x14ac:dyDescent="0.25">
      <c r="A197" s="14"/>
      <c r="B197" s="2"/>
      <c r="C197" s="2"/>
      <c r="D197" s="12"/>
      <c r="E197" s="13"/>
      <c r="F197" s="13"/>
      <c r="G197" s="15"/>
      <c r="H197" s="15"/>
    </row>
    <row r="198" spans="1:8" s="10" customFormat="1" x14ac:dyDescent="0.25">
      <c r="A198" s="14"/>
      <c r="B198" s="2"/>
      <c r="C198" s="2"/>
      <c r="D198" s="12"/>
      <c r="E198" s="13"/>
      <c r="F198" s="13"/>
      <c r="G198" s="15"/>
      <c r="H198" s="15"/>
    </row>
    <row r="199" spans="1:8" s="10" customFormat="1" x14ac:dyDescent="0.25">
      <c r="A199" s="14"/>
      <c r="B199" s="2"/>
      <c r="C199" s="2"/>
      <c r="D199" s="12"/>
      <c r="E199" s="13"/>
      <c r="F199" s="13"/>
      <c r="G199" s="15"/>
      <c r="H199" s="15"/>
    </row>
    <row r="200" spans="1:8" s="10" customFormat="1" x14ac:dyDescent="0.25">
      <c r="A200" s="14"/>
      <c r="B200" s="2"/>
      <c r="C200" s="2"/>
      <c r="D200" s="12"/>
      <c r="E200" s="13"/>
      <c r="F200" s="13"/>
      <c r="G200" s="15"/>
      <c r="H200" s="15"/>
    </row>
    <row r="201" spans="1:8" s="10" customFormat="1" x14ac:dyDescent="0.25">
      <c r="A201" s="14"/>
      <c r="B201" s="2"/>
      <c r="C201" s="2"/>
      <c r="D201" s="12"/>
      <c r="E201" s="13"/>
      <c r="F201" s="13"/>
      <c r="G201" s="15"/>
      <c r="H201" s="15"/>
    </row>
    <row r="202" spans="1:8" s="10" customFormat="1" x14ac:dyDescent="0.25">
      <c r="A202" s="14"/>
      <c r="B202" s="2"/>
      <c r="C202" s="2"/>
      <c r="D202" s="12"/>
      <c r="E202" s="13"/>
      <c r="F202" s="13"/>
      <c r="G202" s="15"/>
      <c r="H202" s="15"/>
    </row>
    <row r="203" spans="1:8" s="10" customFormat="1" x14ac:dyDescent="0.25">
      <c r="A203" s="14"/>
      <c r="B203" s="2"/>
      <c r="C203" s="2"/>
      <c r="D203" s="12"/>
      <c r="E203" s="13"/>
      <c r="F203" s="13"/>
      <c r="G203" s="15"/>
      <c r="H203" s="15"/>
    </row>
    <row r="204" spans="1:8" s="10" customFormat="1" x14ac:dyDescent="0.25">
      <c r="A204" s="14"/>
      <c r="B204" s="2"/>
      <c r="C204" s="2"/>
      <c r="D204" s="12"/>
      <c r="E204" s="13"/>
      <c r="F204" s="13"/>
      <c r="G204" s="15"/>
      <c r="H204" s="15"/>
    </row>
    <row r="205" spans="1:8" s="10" customFormat="1" x14ac:dyDescent="0.25">
      <c r="A205" s="14"/>
      <c r="B205" s="2"/>
      <c r="C205" s="2"/>
      <c r="D205" s="12"/>
      <c r="E205" s="13"/>
      <c r="F205" s="13"/>
      <c r="G205" s="15"/>
      <c r="H205" s="15"/>
    </row>
    <row r="206" spans="1:8" s="10" customFormat="1" x14ac:dyDescent="0.25">
      <c r="A206" s="14"/>
      <c r="B206" s="2"/>
      <c r="C206" s="2"/>
      <c r="D206" s="12"/>
      <c r="E206" s="13"/>
      <c r="F206" s="13"/>
      <c r="G206" s="15"/>
      <c r="H206" s="15"/>
    </row>
    <row r="207" spans="1:8" s="10" customFormat="1" x14ac:dyDescent="0.25">
      <c r="A207" s="14"/>
      <c r="B207" s="2"/>
      <c r="C207" s="2"/>
      <c r="D207" s="12"/>
      <c r="E207" s="13"/>
      <c r="F207" s="13"/>
      <c r="G207" s="15"/>
      <c r="H207" s="15"/>
    </row>
    <row r="208" spans="1:8" s="10" customFormat="1" x14ac:dyDescent="0.25">
      <c r="A208" s="14"/>
      <c r="B208" s="2"/>
      <c r="C208" s="2"/>
      <c r="D208" s="12"/>
      <c r="E208" s="13"/>
      <c r="F208" s="13"/>
      <c r="G208" s="15"/>
      <c r="H208" s="15"/>
    </row>
    <row r="209" spans="1:8" s="10" customFormat="1" x14ac:dyDescent="0.25">
      <c r="A209" s="14"/>
      <c r="B209" s="2"/>
      <c r="C209" s="2"/>
      <c r="D209" s="12"/>
      <c r="E209" s="13"/>
      <c r="F209" s="13"/>
      <c r="G209" s="15"/>
      <c r="H209" s="15"/>
    </row>
    <row r="210" spans="1:8" s="10" customFormat="1" x14ac:dyDescent="0.25">
      <c r="A210" s="14"/>
      <c r="B210" s="2"/>
      <c r="C210" s="2"/>
      <c r="D210" s="12"/>
      <c r="E210" s="13"/>
      <c r="F210" s="13"/>
      <c r="G210" s="15"/>
      <c r="H210" s="15"/>
    </row>
    <row r="211" spans="1:8" s="10" customFormat="1" x14ac:dyDescent="0.25">
      <c r="A211" s="14"/>
      <c r="B211" s="2"/>
      <c r="C211" s="2"/>
      <c r="D211" s="12"/>
      <c r="E211" s="13"/>
      <c r="F211" s="13"/>
      <c r="G211" s="15"/>
      <c r="H211" s="15"/>
    </row>
    <row r="212" spans="1:8" s="10" customFormat="1" x14ac:dyDescent="0.25">
      <c r="A212" s="14"/>
      <c r="B212" s="2"/>
      <c r="C212" s="2"/>
      <c r="D212" s="12"/>
      <c r="E212" s="13"/>
      <c r="F212" s="13"/>
      <c r="G212" s="15"/>
      <c r="H212" s="15"/>
    </row>
    <row r="213" spans="1:8" s="10" customFormat="1" x14ac:dyDescent="0.25">
      <c r="A213" s="14"/>
      <c r="B213" s="2"/>
      <c r="C213" s="2"/>
      <c r="D213" s="12"/>
      <c r="E213" s="13"/>
      <c r="F213" s="13"/>
      <c r="G213" s="15"/>
      <c r="H213" s="15"/>
    </row>
    <row r="214" spans="1:8" s="10" customFormat="1" x14ac:dyDescent="0.25">
      <c r="A214" s="14"/>
      <c r="B214" s="2"/>
      <c r="C214" s="2"/>
      <c r="D214" s="12"/>
      <c r="E214" s="13"/>
      <c r="F214" s="13"/>
      <c r="G214" s="15"/>
      <c r="H214" s="15"/>
    </row>
    <row r="215" spans="1:8" s="10" customFormat="1" x14ac:dyDescent="0.25">
      <c r="A215" s="14"/>
      <c r="B215" s="2"/>
      <c r="C215" s="2"/>
      <c r="D215" s="12"/>
      <c r="E215" s="13"/>
      <c r="F215" s="13"/>
      <c r="G215" s="15"/>
      <c r="H215" s="15"/>
    </row>
    <row r="216" spans="1:8" s="10" customFormat="1" x14ac:dyDescent="0.25">
      <c r="A216" s="14"/>
      <c r="B216" s="2"/>
      <c r="C216" s="2"/>
      <c r="D216" s="12"/>
      <c r="E216" s="13"/>
      <c r="F216" s="13"/>
      <c r="G216" s="15"/>
      <c r="H216" s="15"/>
    </row>
    <row r="217" spans="1:8" s="10" customFormat="1" x14ac:dyDescent="0.25">
      <c r="A217" s="14"/>
      <c r="B217" s="2"/>
      <c r="C217" s="2"/>
      <c r="D217" s="12"/>
      <c r="E217" s="13"/>
      <c r="F217" s="13"/>
      <c r="G217" s="15"/>
      <c r="H217" s="15"/>
    </row>
    <row r="218" spans="1:8" s="10" customFormat="1" x14ac:dyDescent="0.25">
      <c r="A218" s="14"/>
      <c r="B218" s="2"/>
      <c r="C218" s="2"/>
      <c r="D218" s="12"/>
      <c r="E218" s="13"/>
      <c r="F218" s="13"/>
      <c r="G218" s="15"/>
      <c r="H218" s="15"/>
    </row>
    <row r="219" spans="1:8" s="10" customFormat="1" x14ac:dyDescent="0.25">
      <c r="A219" s="14"/>
      <c r="B219" s="2"/>
      <c r="C219" s="2"/>
      <c r="D219" s="12"/>
      <c r="E219" s="13"/>
      <c r="F219" s="13"/>
      <c r="G219" s="15"/>
      <c r="H219" s="15"/>
    </row>
    <row r="220" spans="1:8" s="10" customFormat="1" x14ac:dyDescent="0.25">
      <c r="A220" s="14"/>
      <c r="B220" s="2"/>
      <c r="C220" s="2"/>
      <c r="D220" s="12"/>
      <c r="E220" s="13"/>
      <c r="F220" s="13"/>
      <c r="G220" s="15"/>
      <c r="H220" s="15"/>
    </row>
    <row r="221" spans="1:8" s="10" customFormat="1" x14ac:dyDescent="0.25">
      <c r="A221" s="14"/>
      <c r="B221" s="2"/>
      <c r="C221" s="2"/>
      <c r="D221" s="12"/>
      <c r="E221" s="13"/>
      <c r="F221" s="13"/>
      <c r="G221" s="15"/>
      <c r="H221" s="15"/>
    </row>
    <row r="222" spans="1:8" s="10" customFormat="1" x14ac:dyDescent="0.25">
      <c r="A222" s="14"/>
      <c r="B222" s="2"/>
      <c r="C222" s="2"/>
      <c r="D222" s="12"/>
      <c r="E222" s="13"/>
      <c r="F222" s="13"/>
      <c r="G222" s="15"/>
      <c r="H222" s="15"/>
    </row>
    <row r="223" spans="1:8" s="10" customFormat="1" x14ac:dyDescent="0.25">
      <c r="A223" s="14"/>
      <c r="B223" s="2"/>
      <c r="C223" s="2"/>
      <c r="D223" s="12"/>
      <c r="E223" s="13"/>
      <c r="F223" s="13"/>
      <c r="G223" s="15"/>
      <c r="H223" s="15"/>
    </row>
    <row r="224" spans="1:8" s="10" customFormat="1" x14ac:dyDescent="0.25">
      <c r="A224" s="14"/>
      <c r="B224" s="2"/>
      <c r="C224" s="2"/>
      <c r="D224" s="12"/>
      <c r="E224" s="13"/>
      <c r="F224" s="13"/>
      <c r="G224" s="15"/>
      <c r="H224" s="15"/>
    </row>
    <row r="225" spans="1:8" s="10" customFormat="1" x14ac:dyDescent="0.25">
      <c r="A225" s="14"/>
      <c r="B225" s="2"/>
      <c r="C225" s="2"/>
      <c r="D225" s="12"/>
      <c r="E225" s="13"/>
      <c r="F225" s="13"/>
      <c r="G225" s="15"/>
      <c r="H225" s="15"/>
    </row>
    <row r="226" spans="1:8" s="10" customFormat="1" x14ac:dyDescent="0.25">
      <c r="A226" s="14"/>
      <c r="B226" s="2"/>
      <c r="C226" s="2"/>
      <c r="D226" s="12"/>
      <c r="E226" s="13"/>
      <c r="F226" s="13"/>
      <c r="G226" s="15"/>
      <c r="H226" s="15"/>
    </row>
    <row r="227" spans="1:8" s="10" customFormat="1" x14ac:dyDescent="0.25">
      <c r="A227" s="14"/>
      <c r="B227" s="2"/>
      <c r="C227" s="2"/>
      <c r="D227" s="12"/>
      <c r="E227" s="13"/>
      <c r="F227" s="13"/>
      <c r="G227" s="15"/>
      <c r="H227" s="15"/>
    </row>
    <row r="228" spans="1:8" s="10" customFormat="1" x14ac:dyDescent="0.25">
      <c r="A228" s="14"/>
      <c r="B228" s="2"/>
      <c r="C228" s="2"/>
      <c r="D228" s="12"/>
      <c r="E228" s="13"/>
      <c r="F228" s="13"/>
      <c r="G228" s="15"/>
      <c r="H228" s="15"/>
    </row>
    <row r="229" spans="1:8" s="10" customFormat="1" x14ac:dyDescent="0.25">
      <c r="A229" s="14"/>
      <c r="B229" s="2"/>
      <c r="C229" s="2"/>
      <c r="D229" s="12"/>
      <c r="E229" s="13"/>
      <c r="F229" s="13"/>
      <c r="G229" s="15"/>
      <c r="H229" s="15"/>
    </row>
    <row r="230" spans="1:8" s="10" customFormat="1" x14ac:dyDescent="0.25">
      <c r="A230" s="14"/>
      <c r="B230" s="2"/>
      <c r="C230" s="2"/>
      <c r="D230" s="12"/>
      <c r="E230" s="13"/>
      <c r="F230" s="13"/>
      <c r="G230" s="15"/>
      <c r="H230" s="15"/>
    </row>
    <row r="231" spans="1:8" s="10" customFormat="1" x14ac:dyDescent="0.25">
      <c r="A231" s="14"/>
      <c r="B231" s="2"/>
      <c r="C231" s="2"/>
      <c r="D231" s="12"/>
      <c r="E231" s="13"/>
      <c r="F231" s="13"/>
      <c r="G231" s="15"/>
      <c r="H231" s="15"/>
    </row>
    <row r="232" spans="1:8" s="10" customFormat="1" x14ac:dyDescent="0.25">
      <c r="A232" s="14"/>
      <c r="B232" s="2"/>
      <c r="C232" s="2"/>
      <c r="D232" s="12"/>
      <c r="E232" s="13"/>
      <c r="F232" s="13"/>
      <c r="G232" s="15"/>
      <c r="H232" s="15"/>
    </row>
    <row r="233" spans="1:8" s="10" customFormat="1" x14ac:dyDescent="0.25">
      <c r="A233" s="14"/>
      <c r="B233" s="2"/>
      <c r="C233" s="2"/>
      <c r="D233" s="12"/>
      <c r="E233" s="13"/>
      <c r="F233" s="13"/>
      <c r="G233" s="15"/>
      <c r="H233" s="15"/>
    </row>
    <row r="234" spans="1:8" s="10" customFormat="1" x14ac:dyDescent="0.25">
      <c r="A234" s="14"/>
      <c r="B234" s="2"/>
      <c r="C234" s="2"/>
      <c r="D234" s="12"/>
      <c r="E234" s="13"/>
      <c r="F234" s="13"/>
      <c r="G234" s="15"/>
      <c r="H234" s="15"/>
    </row>
    <row r="235" spans="1:8" s="10" customFormat="1" x14ac:dyDescent="0.25">
      <c r="A235" s="14"/>
      <c r="B235" s="2"/>
      <c r="C235" s="2"/>
      <c r="D235" s="12"/>
      <c r="E235" s="13"/>
      <c r="F235" s="13"/>
      <c r="G235" s="15"/>
      <c r="H235" s="15"/>
    </row>
    <row r="236" spans="1:8" s="10" customFormat="1" x14ac:dyDescent="0.25">
      <c r="A236" s="14"/>
      <c r="B236" s="2"/>
      <c r="C236" s="2"/>
      <c r="D236" s="12"/>
      <c r="E236" s="13"/>
      <c r="F236" s="13"/>
      <c r="G236" s="15"/>
      <c r="H236" s="15"/>
    </row>
    <row r="237" spans="1:8" s="10" customFormat="1" x14ac:dyDescent="0.25">
      <c r="A237" s="14"/>
      <c r="B237" s="2"/>
      <c r="C237" s="2"/>
      <c r="D237" s="12"/>
      <c r="E237" s="13"/>
      <c r="F237" s="13"/>
      <c r="G237" s="15"/>
      <c r="H237" s="15"/>
    </row>
    <row r="238" spans="1:8" s="10" customFormat="1" x14ac:dyDescent="0.25">
      <c r="A238" s="14"/>
      <c r="B238" s="2"/>
      <c r="C238" s="2"/>
      <c r="D238" s="12"/>
      <c r="E238" s="13"/>
      <c r="F238" s="13"/>
      <c r="G238" s="15"/>
      <c r="H238" s="15"/>
    </row>
    <row r="239" spans="1:8" s="10" customFormat="1" x14ac:dyDescent="0.25">
      <c r="A239" s="14"/>
      <c r="B239" s="2"/>
      <c r="C239" s="2"/>
      <c r="D239" s="12"/>
      <c r="E239" s="13"/>
      <c r="F239" s="13"/>
      <c r="G239" s="15"/>
      <c r="H239" s="15"/>
    </row>
    <row r="240" spans="1:8" s="10" customFormat="1" x14ac:dyDescent="0.25">
      <c r="A240" s="14"/>
      <c r="B240" s="2"/>
      <c r="C240" s="2"/>
      <c r="D240" s="12"/>
      <c r="E240" s="13"/>
      <c r="F240" s="13"/>
      <c r="G240" s="15"/>
      <c r="H240" s="15"/>
    </row>
    <row r="241" spans="1:8" s="10" customFormat="1" x14ac:dyDescent="0.25">
      <c r="A241" s="14"/>
      <c r="B241" s="2"/>
      <c r="C241" s="2"/>
      <c r="D241" s="12"/>
      <c r="E241" s="13"/>
      <c r="F241" s="13"/>
      <c r="G241" s="15"/>
      <c r="H241" s="15"/>
    </row>
    <row r="242" spans="1:8" s="10" customFormat="1" x14ac:dyDescent="0.25">
      <c r="A242" s="14"/>
      <c r="B242" s="2"/>
      <c r="C242" s="2"/>
      <c r="D242" s="12"/>
      <c r="E242" s="13"/>
      <c r="F242" s="13"/>
      <c r="G242" s="15"/>
      <c r="H242" s="15"/>
    </row>
    <row r="243" spans="1:8" s="10" customFormat="1" x14ac:dyDescent="0.25">
      <c r="A243" s="14"/>
      <c r="B243" s="2"/>
      <c r="C243" s="2"/>
      <c r="D243" s="12"/>
      <c r="E243" s="13"/>
      <c r="F243" s="13"/>
      <c r="G243" s="15"/>
      <c r="H243" s="15"/>
    </row>
    <row r="244" spans="1:8" s="10" customFormat="1" x14ac:dyDescent="0.25">
      <c r="A244" s="14"/>
      <c r="B244" s="2"/>
      <c r="C244" s="2"/>
      <c r="D244" s="12"/>
      <c r="E244" s="13"/>
      <c r="F244" s="13"/>
      <c r="G244" s="15"/>
      <c r="H244" s="15"/>
    </row>
    <row r="245" spans="1:8" s="10" customFormat="1" x14ac:dyDescent="0.25">
      <c r="A245" s="14"/>
      <c r="B245" s="2"/>
      <c r="C245" s="2"/>
      <c r="D245" s="12"/>
      <c r="E245" s="13"/>
      <c r="F245" s="13"/>
      <c r="G245" s="15"/>
      <c r="H245" s="15"/>
    </row>
    <row r="246" spans="1:8" s="10" customFormat="1" x14ac:dyDescent="0.25">
      <c r="A246" s="14"/>
      <c r="B246" s="2"/>
      <c r="C246" s="2"/>
      <c r="D246" s="12"/>
      <c r="E246" s="13"/>
      <c r="F246" s="13"/>
      <c r="G246" s="15"/>
      <c r="H246" s="15"/>
    </row>
    <row r="247" spans="1:8" s="10" customFormat="1" x14ac:dyDescent="0.25">
      <c r="A247" s="14"/>
      <c r="B247" s="2"/>
      <c r="C247" s="2"/>
      <c r="D247" s="12"/>
      <c r="E247" s="13"/>
      <c r="F247" s="13"/>
      <c r="G247" s="15"/>
      <c r="H247" s="15"/>
    </row>
    <row r="248" spans="1:8" s="10" customFormat="1" x14ac:dyDescent="0.25">
      <c r="A248" s="14"/>
      <c r="B248" s="2"/>
      <c r="C248" s="2"/>
      <c r="D248" s="12"/>
      <c r="E248" s="13"/>
      <c r="F248" s="13"/>
      <c r="G248" s="15"/>
      <c r="H248" s="15"/>
    </row>
    <row r="249" spans="1:8" s="10" customFormat="1" x14ac:dyDescent="0.25">
      <c r="A249" s="14"/>
      <c r="B249" s="2"/>
      <c r="C249" s="2"/>
      <c r="D249" s="12"/>
      <c r="E249" s="13"/>
      <c r="F249" s="13"/>
      <c r="G249" s="15"/>
      <c r="H249" s="15"/>
    </row>
    <row r="250" spans="1:8" s="10" customFormat="1" x14ac:dyDescent="0.25">
      <c r="A250" s="14"/>
      <c r="B250" s="2"/>
      <c r="C250" s="2"/>
      <c r="D250" s="12"/>
      <c r="E250" s="13"/>
      <c r="F250" s="13"/>
      <c r="G250" s="15"/>
      <c r="H250" s="15"/>
    </row>
    <row r="251" spans="1:8" s="10" customFormat="1" x14ac:dyDescent="0.25">
      <c r="A251" s="14"/>
      <c r="B251" s="2"/>
      <c r="C251" s="2"/>
      <c r="D251" s="12"/>
      <c r="E251" s="13"/>
      <c r="F251" s="13"/>
      <c r="G251" s="15"/>
      <c r="H251" s="15"/>
    </row>
    <row r="252" spans="1:8" s="10" customFormat="1" x14ac:dyDescent="0.25">
      <c r="A252" s="14"/>
      <c r="B252" s="2"/>
      <c r="C252" s="2"/>
      <c r="D252" s="12"/>
      <c r="E252" s="13"/>
      <c r="F252" s="13"/>
      <c r="G252" s="15"/>
      <c r="H252" s="15"/>
    </row>
    <row r="253" spans="1:8" s="10" customFormat="1" x14ac:dyDescent="0.25">
      <c r="A253" s="14"/>
      <c r="B253" s="2"/>
      <c r="C253" s="2"/>
      <c r="D253" s="12"/>
      <c r="E253" s="13"/>
      <c r="F253" s="13"/>
      <c r="G253" s="15"/>
      <c r="H253" s="15"/>
    </row>
    <row r="254" spans="1:8" s="10" customFormat="1" x14ac:dyDescent="0.25">
      <c r="A254" s="14"/>
      <c r="B254" s="2"/>
      <c r="C254" s="2"/>
      <c r="D254" s="12"/>
      <c r="E254" s="13"/>
      <c r="F254" s="13"/>
      <c r="G254" s="15"/>
      <c r="H254" s="15"/>
    </row>
    <row r="255" spans="1:8" s="10" customFormat="1" x14ac:dyDescent="0.25">
      <c r="A255" s="14"/>
      <c r="B255" s="2"/>
      <c r="C255" s="2"/>
      <c r="D255" s="12"/>
      <c r="E255" s="13"/>
      <c r="F255" s="13"/>
      <c r="G255" s="15"/>
      <c r="H255" s="15"/>
    </row>
    <row r="256" spans="1:8" s="10" customFormat="1" x14ac:dyDescent="0.25">
      <c r="A256" s="14"/>
      <c r="B256" s="2"/>
      <c r="C256" s="2"/>
      <c r="D256" s="12"/>
      <c r="E256" s="13"/>
      <c r="F256" s="13"/>
      <c r="G256" s="15"/>
      <c r="H256" s="15"/>
    </row>
    <row r="257" spans="1:8" s="10" customFormat="1" x14ac:dyDescent="0.25">
      <c r="A257" s="14"/>
      <c r="B257" s="2"/>
      <c r="C257" s="2"/>
      <c r="D257" s="12"/>
      <c r="E257" s="13"/>
      <c r="F257" s="13"/>
      <c r="G257" s="15"/>
      <c r="H257" s="15"/>
    </row>
    <row r="258" spans="1:8" s="10" customFormat="1" x14ac:dyDescent="0.25">
      <c r="A258" s="14"/>
      <c r="B258" s="2"/>
      <c r="C258" s="2"/>
      <c r="D258" s="12"/>
      <c r="E258" s="13"/>
      <c r="F258" s="13"/>
      <c r="G258" s="15"/>
      <c r="H258" s="15"/>
    </row>
    <row r="259" spans="1:8" s="10" customFormat="1" x14ac:dyDescent="0.25">
      <c r="A259" s="14"/>
      <c r="B259" s="2"/>
      <c r="C259" s="2"/>
      <c r="D259" s="12"/>
      <c r="E259" s="13"/>
      <c r="F259" s="13"/>
      <c r="G259" s="15"/>
      <c r="H259" s="15"/>
    </row>
    <row r="260" spans="1:8" s="10" customFormat="1" x14ac:dyDescent="0.25">
      <c r="A260" s="14"/>
      <c r="B260" s="2"/>
      <c r="C260" s="2"/>
      <c r="D260" s="12"/>
      <c r="E260" s="13"/>
      <c r="F260" s="13"/>
      <c r="G260" s="15"/>
      <c r="H260" s="15"/>
    </row>
    <row r="261" spans="1:8" s="10" customFormat="1" x14ac:dyDescent="0.25">
      <c r="A261" s="14"/>
      <c r="B261" s="2"/>
      <c r="C261" s="2"/>
      <c r="D261" s="12"/>
      <c r="E261" s="13"/>
      <c r="F261" s="13"/>
      <c r="G261" s="15"/>
      <c r="H261" s="15"/>
    </row>
    <row r="262" spans="1:8" s="10" customFormat="1" x14ac:dyDescent="0.25">
      <c r="A262" s="14"/>
      <c r="B262" s="2"/>
      <c r="C262" s="2"/>
      <c r="D262" s="12"/>
      <c r="E262" s="13"/>
      <c r="F262" s="13"/>
      <c r="G262" s="15"/>
      <c r="H262" s="15"/>
    </row>
    <row r="263" spans="1:8" s="10" customFormat="1" x14ac:dyDescent="0.25">
      <c r="A263" s="14"/>
      <c r="B263" s="2"/>
      <c r="C263" s="2"/>
      <c r="D263" s="12"/>
      <c r="E263" s="13"/>
      <c r="F263" s="13"/>
      <c r="G263" s="15"/>
      <c r="H263" s="15"/>
    </row>
    <row r="264" spans="1:8" s="10" customFormat="1" x14ac:dyDescent="0.25">
      <c r="A264" s="14"/>
      <c r="B264" s="2"/>
      <c r="C264" s="2"/>
      <c r="D264" s="12"/>
      <c r="E264" s="13"/>
      <c r="F264" s="13"/>
      <c r="G264" s="15"/>
      <c r="H264" s="15"/>
    </row>
    <row r="265" spans="1:8" s="10" customFormat="1" x14ac:dyDescent="0.25">
      <c r="A265" s="14"/>
      <c r="B265" s="2"/>
      <c r="C265" s="2"/>
      <c r="D265" s="12"/>
      <c r="E265" s="13"/>
      <c r="F265" s="13"/>
      <c r="G265" s="15"/>
      <c r="H265" s="15"/>
    </row>
    <row r="266" spans="1:8" s="10" customFormat="1" x14ac:dyDescent="0.25">
      <c r="A266" s="14"/>
      <c r="B266" s="2"/>
      <c r="C266" s="2"/>
      <c r="D266" s="12"/>
      <c r="E266" s="13"/>
      <c r="F266" s="13"/>
      <c r="G266" s="15"/>
      <c r="H266" s="15"/>
    </row>
    <row r="267" spans="1:8" s="10" customFormat="1" x14ac:dyDescent="0.25">
      <c r="A267" s="14"/>
      <c r="B267" s="2"/>
      <c r="C267" s="2"/>
      <c r="D267" s="12"/>
      <c r="E267" s="13"/>
      <c r="F267" s="13"/>
      <c r="G267" s="15"/>
      <c r="H267" s="15"/>
    </row>
    <row r="268" spans="1:8" s="10" customFormat="1" x14ac:dyDescent="0.25">
      <c r="A268" s="14"/>
      <c r="B268" s="2"/>
      <c r="C268" s="2"/>
      <c r="D268" s="12"/>
      <c r="E268" s="13"/>
      <c r="F268" s="13"/>
      <c r="G268" s="15"/>
      <c r="H268" s="15"/>
    </row>
    <row r="269" spans="1:8" s="10" customFormat="1" x14ac:dyDescent="0.25">
      <c r="A269" s="14"/>
      <c r="B269" s="2"/>
      <c r="C269" s="2"/>
      <c r="D269" s="12"/>
      <c r="E269" s="13"/>
      <c r="F269" s="13"/>
      <c r="G269" s="15"/>
      <c r="H269" s="15"/>
    </row>
    <row r="270" spans="1:8" s="10" customFormat="1" x14ac:dyDescent="0.25">
      <c r="A270" s="14"/>
      <c r="B270" s="2"/>
      <c r="C270" s="2"/>
      <c r="D270" s="12"/>
      <c r="E270" s="13"/>
      <c r="F270" s="13"/>
      <c r="G270" s="15"/>
      <c r="H270" s="15"/>
    </row>
    <row r="271" spans="1:8" s="10" customFormat="1" x14ac:dyDescent="0.25">
      <c r="A271" s="14"/>
      <c r="B271" s="2"/>
      <c r="C271" s="2"/>
      <c r="D271" s="12"/>
      <c r="E271" s="13"/>
      <c r="F271" s="13"/>
      <c r="G271" s="15"/>
      <c r="H271" s="15"/>
    </row>
    <row r="272" spans="1:8" s="10" customFormat="1" x14ac:dyDescent="0.25">
      <c r="A272" s="14"/>
      <c r="B272" s="2"/>
      <c r="C272" s="2"/>
      <c r="D272" s="12"/>
      <c r="E272" s="13"/>
      <c r="F272" s="13"/>
      <c r="G272" s="15"/>
      <c r="H272" s="15"/>
    </row>
    <row r="273" spans="1:8" s="10" customFormat="1" x14ac:dyDescent="0.25">
      <c r="A273" s="14"/>
      <c r="B273" s="2"/>
      <c r="C273" s="2"/>
      <c r="D273" s="12"/>
      <c r="E273" s="13"/>
      <c r="F273" s="13"/>
      <c r="G273" s="15"/>
      <c r="H273" s="15"/>
    </row>
    <row r="274" spans="1:8" s="10" customFormat="1" x14ac:dyDescent="0.25">
      <c r="A274" s="14"/>
      <c r="B274" s="2"/>
      <c r="C274" s="2"/>
      <c r="D274" s="12"/>
      <c r="E274" s="13"/>
      <c r="F274" s="13"/>
      <c r="G274" s="15"/>
      <c r="H274" s="15"/>
    </row>
    <row r="275" spans="1:8" s="10" customFormat="1" x14ac:dyDescent="0.25">
      <c r="A275" s="14"/>
      <c r="B275" s="2"/>
      <c r="C275" s="2"/>
      <c r="D275" s="12"/>
      <c r="E275" s="13"/>
      <c r="F275" s="13"/>
      <c r="G275" s="15"/>
      <c r="H275" s="15"/>
    </row>
    <row r="276" spans="1:8" s="10" customFormat="1" x14ac:dyDescent="0.25">
      <c r="A276" s="14"/>
      <c r="B276" s="2"/>
      <c r="C276" s="2"/>
      <c r="D276" s="12"/>
      <c r="E276" s="13"/>
      <c r="F276" s="13"/>
      <c r="G276" s="15"/>
      <c r="H276" s="15"/>
    </row>
    <row r="277" spans="1:8" s="10" customFormat="1" x14ac:dyDescent="0.25">
      <c r="A277" s="14"/>
      <c r="B277" s="2"/>
      <c r="C277" s="2"/>
      <c r="D277" s="12"/>
      <c r="E277" s="13"/>
      <c r="F277" s="13"/>
      <c r="G277" s="15"/>
      <c r="H277" s="15"/>
    </row>
    <row r="278" spans="1:8" s="10" customFormat="1" x14ac:dyDescent="0.25">
      <c r="A278" s="14"/>
      <c r="B278" s="2"/>
      <c r="C278" s="2"/>
      <c r="D278" s="12"/>
      <c r="E278" s="13"/>
      <c r="F278" s="13"/>
      <c r="G278" s="15"/>
      <c r="H278" s="15"/>
    </row>
    <row r="279" spans="1:8" s="10" customFormat="1" x14ac:dyDescent="0.25">
      <c r="A279" s="14"/>
      <c r="B279" s="2"/>
      <c r="C279" s="2"/>
      <c r="D279" s="12"/>
      <c r="E279" s="13"/>
      <c r="F279" s="13"/>
      <c r="G279" s="15"/>
      <c r="H279" s="15"/>
    </row>
    <row r="280" spans="1:8" s="10" customFormat="1" x14ac:dyDescent="0.25">
      <c r="A280" s="14"/>
      <c r="B280" s="2"/>
      <c r="C280" s="2"/>
      <c r="D280" s="12"/>
      <c r="E280" s="13"/>
      <c r="F280" s="13"/>
      <c r="G280" s="15"/>
      <c r="H280" s="15"/>
    </row>
    <row r="281" spans="1:8" s="10" customFormat="1" x14ac:dyDescent="0.25">
      <c r="A281" s="14"/>
      <c r="B281" s="2"/>
      <c r="C281" s="2"/>
      <c r="D281" s="12"/>
      <c r="E281" s="13"/>
      <c r="F281" s="13"/>
      <c r="G281" s="15"/>
      <c r="H281" s="15"/>
    </row>
    <row r="282" spans="1:8" s="10" customFormat="1" x14ac:dyDescent="0.25">
      <c r="A282" s="14"/>
      <c r="B282" s="2"/>
      <c r="C282" s="2"/>
      <c r="D282" s="12"/>
      <c r="E282" s="13"/>
      <c r="F282" s="13"/>
      <c r="G282" s="15"/>
      <c r="H282" s="15"/>
    </row>
    <row r="283" spans="1:8" s="10" customFormat="1" x14ac:dyDescent="0.25">
      <c r="A283" s="14"/>
      <c r="B283" s="2"/>
      <c r="C283" s="2"/>
      <c r="D283" s="12"/>
      <c r="E283" s="13"/>
      <c r="F283" s="13"/>
      <c r="G283" s="15"/>
      <c r="H283" s="15"/>
    </row>
    <row r="284" spans="1:8" s="10" customFormat="1" x14ac:dyDescent="0.25">
      <c r="A284" s="14"/>
      <c r="B284" s="2"/>
      <c r="C284" s="2"/>
      <c r="D284" s="12"/>
      <c r="E284" s="13"/>
      <c r="F284" s="13"/>
      <c r="G284" s="15"/>
      <c r="H284" s="15"/>
    </row>
    <row r="285" spans="1:8" s="10" customFormat="1" x14ac:dyDescent="0.25">
      <c r="A285" s="14"/>
      <c r="B285" s="2"/>
      <c r="C285" s="2"/>
      <c r="D285" s="12"/>
      <c r="E285" s="13"/>
      <c r="F285" s="13"/>
      <c r="G285" s="15"/>
      <c r="H285" s="15"/>
    </row>
    <row r="286" spans="1:8" s="10" customFormat="1" x14ac:dyDescent="0.25">
      <c r="A286" s="14"/>
      <c r="B286" s="2"/>
      <c r="C286" s="2"/>
      <c r="D286" s="12"/>
      <c r="E286" s="13"/>
      <c r="F286" s="13"/>
      <c r="G286" s="15"/>
      <c r="H286" s="15"/>
    </row>
    <row r="287" spans="1:8" s="10" customFormat="1" x14ac:dyDescent="0.25">
      <c r="A287" s="14"/>
      <c r="B287" s="2"/>
      <c r="C287" s="2"/>
      <c r="D287" s="12"/>
      <c r="E287" s="13"/>
      <c r="F287" s="13"/>
      <c r="G287" s="15"/>
      <c r="H287" s="15"/>
    </row>
    <row r="288" spans="1:8" s="10" customFormat="1" x14ac:dyDescent="0.25">
      <c r="A288" s="14"/>
      <c r="B288" s="2"/>
      <c r="C288" s="2"/>
      <c r="D288" s="12"/>
      <c r="E288" s="13"/>
      <c r="F288" s="13"/>
      <c r="G288" s="15"/>
      <c r="H288" s="15"/>
    </row>
    <row r="289" spans="1:8" s="10" customFormat="1" x14ac:dyDescent="0.25">
      <c r="A289" s="14"/>
      <c r="B289" s="2"/>
      <c r="C289" s="2"/>
      <c r="D289" s="12"/>
      <c r="E289" s="13"/>
      <c r="F289" s="13"/>
      <c r="G289" s="15"/>
      <c r="H289" s="15"/>
    </row>
  </sheetData>
  <mergeCells count="9">
    <mergeCell ref="D10:H10"/>
    <mergeCell ref="D11:H11"/>
    <mergeCell ref="B1:E1"/>
    <mergeCell ref="B2:E2"/>
    <mergeCell ref="D5:G5"/>
    <mergeCell ref="D9:E9"/>
    <mergeCell ref="D6:F6"/>
    <mergeCell ref="D7:F7"/>
    <mergeCell ref="D8:F8"/>
  </mergeCells>
  <pageMargins left="0.59055118110236227" right="0" top="0.78740157480314965" bottom="0.78740157480314965" header="0" footer="0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Вода</vt:lpstr>
      <vt:lpstr>стоки</vt:lpstr>
      <vt:lpstr>Вода!Заголовки_для_печати</vt:lpstr>
      <vt:lpstr>стоки!Заголовки_для_печати</vt:lpstr>
      <vt:lpstr>Вода!Область_печати</vt:lpstr>
      <vt:lpstr>стоки!Область_печати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PEO</cp:lastModifiedBy>
  <cp:lastPrinted>2024-07-23T09:55:40Z</cp:lastPrinted>
  <dcterms:created xsi:type="dcterms:W3CDTF">2019-02-27T08:58:56Z</dcterms:created>
  <dcterms:modified xsi:type="dcterms:W3CDTF">2024-07-29T06:20:49Z</dcterms:modified>
</cp:coreProperties>
</file>