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258" firstSheet="1" activeTab="1"/>
  </bookViews>
  <sheets>
    <sheet name="приложение №1" sheetId="1" r:id="rId1"/>
    <sheet name="приложение№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54" i="2"/>
  <c r="F53"/>
  <c r="F52"/>
  <c r="E30"/>
  <c r="E29" s="1"/>
  <c r="E24"/>
  <c r="E22"/>
  <c r="E17"/>
  <c r="E12"/>
  <c r="E11"/>
  <c r="E41" s="1"/>
  <c r="E43" s="1"/>
  <c r="E47" s="1"/>
  <c r="E54" i="1"/>
  <c r="E53"/>
  <c r="E52"/>
  <c r="Z30"/>
  <c r="Y30"/>
  <c r="Y29" s="1"/>
  <c r="X30"/>
  <c r="X29" s="1"/>
  <c r="W30"/>
  <c r="V30"/>
  <c r="U30"/>
  <c r="U29" s="1"/>
  <c r="T30"/>
  <c r="T29" s="1"/>
  <c r="S30"/>
  <c r="R30"/>
  <c r="Q30"/>
  <c r="Q29" s="1"/>
  <c r="P30"/>
  <c r="P29" s="1"/>
  <c r="O30"/>
  <c r="N30"/>
  <c r="M30"/>
  <c r="M29" s="1"/>
  <c r="L30"/>
  <c r="L29" s="1"/>
  <c r="K30"/>
  <c r="J30"/>
  <c r="I30"/>
  <c r="I29" s="1"/>
  <c r="H30"/>
  <c r="H29" s="1"/>
  <c r="G30"/>
  <c r="F30"/>
  <c r="Z29"/>
  <c r="W29"/>
  <c r="V29"/>
  <c r="S29"/>
  <c r="R29"/>
  <c r="O29"/>
  <c r="N29"/>
  <c r="K29"/>
  <c r="J29"/>
  <c r="G29"/>
  <c r="F29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Z17"/>
  <c r="Y17"/>
  <c r="X17"/>
  <c r="X11" s="1"/>
  <c r="X41" s="1"/>
  <c r="X43" s="1"/>
  <c r="X47" s="1"/>
  <c r="W17"/>
  <c r="V17"/>
  <c r="U17"/>
  <c r="T17"/>
  <c r="T11" s="1"/>
  <c r="T41" s="1"/>
  <c r="T43" s="1"/>
  <c r="T47" s="1"/>
  <c r="S17"/>
  <c r="R17"/>
  <c r="Q17"/>
  <c r="P17"/>
  <c r="P11" s="1"/>
  <c r="P41" s="1"/>
  <c r="P43" s="1"/>
  <c r="P47" s="1"/>
  <c r="O17"/>
  <c r="N17"/>
  <c r="M17"/>
  <c r="L17"/>
  <c r="L11" s="1"/>
  <c r="L41" s="1"/>
  <c r="L43" s="1"/>
  <c r="L47" s="1"/>
  <c r="K17"/>
  <c r="J17"/>
  <c r="I17"/>
  <c r="H17"/>
  <c r="H11" s="1"/>
  <c r="H41" s="1"/>
  <c r="H43" s="1"/>
  <c r="H47" s="1"/>
  <c r="G17"/>
  <c r="F17"/>
  <c r="Z12"/>
  <c r="Z11" s="1"/>
  <c r="Z41" s="1"/>
  <c r="Z43" s="1"/>
  <c r="Z47" s="1"/>
  <c r="Y12"/>
  <c r="Y11" s="1"/>
  <c r="Y41" s="1"/>
  <c r="Y43" s="1"/>
  <c r="Y47" s="1"/>
  <c r="X12"/>
  <c r="W12"/>
  <c r="V12"/>
  <c r="V11" s="1"/>
  <c r="V41" s="1"/>
  <c r="V43" s="1"/>
  <c r="V47" s="1"/>
  <c r="U12"/>
  <c r="U11" s="1"/>
  <c r="U41" s="1"/>
  <c r="U43" s="1"/>
  <c r="U47" s="1"/>
  <c r="T12"/>
  <c r="S12"/>
  <c r="R12"/>
  <c r="R11" s="1"/>
  <c r="R41" s="1"/>
  <c r="R43" s="1"/>
  <c r="R47" s="1"/>
  <c r="Q12"/>
  <c r="Q11" s="1"/>
  <c r="Q41" s="1"/>
  <c r="Q43" s="1"/>
  <c r="Q47" s="1"/>
  <c r="P12"/>
  <c r="O12"/>
  <c r="N12"/>
  <c r="N11" s="1"/>
  <c r="N41" s="1"/>
  <c r="N43" s="1"/>
  <c r="N47" s="1"/>
  <c r="M12"/>
  <c r="M11" s="1"/>
  <c r="M41" s="1"/>
  <c r="M43" s="1"/>
  <c r="M47" s="1"/>
  <c r="L12"/>
  <c r="K12"/>
  <c r="J12"/>
  <c r="J11" s="1"/>
  <c r="J41" s="1"/>
  <c r="J43" s="1"/>
  <c r="J47" s="1"/>
  <c r="I12"/>
  <c r="I11" s="1"/>
  <c r="I41" s="1"/>
  <c r="I43" s="1"/>
  <c r="I47" s="1"/>
  <c r="H12"/>
  <c r="G12"/>
  <c r="F12"/>
  <c r="F11" s="1"/>
  <c r="F41" s="1"/>
  <c r="F43" s="1"/>
  <c r="F47" s="1"/>
  <c r="W11"/>
  <c r="W41" s="1"/>
  <c r="W43" s="1"/>
  <c r="W47" s="1"/>
  <c r="S11"/>
  <c r="S41" s="1"/>
  <c r="S43" s="1"/>
  <c r="S47" s="1"/>
  <c r="O11"/>
  <c r="O41" s="1"/>
  <c r="O43" s="1"/>
  <c r="O47" s="1"/>
  <c r="K11"/>
  <c r="K41" s="1"/>
  <c r="K43" s="1"/>
  <c r="K47" s="1"/>
  <c r="G11"/>
  <c r="G41" s="1"/>
  <c r="G43" s="1"/>
  <c r="G47" s="1"/>
</calcChain>
</file>

<file path=xl/sharedStrings.xml><?xml version="1.0" encoding="utf-8"?>
<sst xmlns="http://schemas.openxmlformats.org/spreadsheetml/2006/main" count="242" uniqueCount="96">
  <si>
    <t>Қосымша №1</t>
  </si>
  <si>
    <t>«Батыс су арнасы» жауапкершілігі шектеулі серіктестігі</t>
  </si>
  <si>
    <t>Теректі және Зеленов өндірістік-пайдалану учаскелерінің таратушы желілері бойынша суды беру қызметтеріне тарифтік сметалар</t>
  </si>
  <si>
    <t>№ р/с</t>
  </si>
  <si>
    <t>Шығындар баптарының атауы</t>
  </si>
  <si>
    <t>өлш.бірлік</t>
  </si>
  <si>
    <t>2015 жылдың 2 жартыжылдығына нақты көрсеткіштер</t>
  </si>
  <si>
    <t>Уәкілетті орган бекіткен</t>
  </si>
  <si>
    <t>Зеленовский ПЭУ</t>
  </si>
  <si>
    <t>Теректинский ПЭУ</t>
  </si>
  <si>
    <t>Жобаны жүзеге асырудың барлық кезеңіне, соның ішінде</t>
  </si>
  <si>
    <t>2015 жылдың ІІ жартыжылдығы</t>
  </si>
  <si>
    <t>2016 жыл</t>
  </si>
  <si>
    <t>2017 жыл</t>
  </si>
  <si>
    <t>2018 жыл</t>
  </si>
  <si>
    <t>2019 жыл</t>
  </si>
  <si>
    <t>2020 жылдың   І жартыжылдығы</t>
  </si>
  <si>
    <t>За весь период реализации проекта, в том числе</t>
  </si>
  <si>
    <t>II полугодие 2015 года</t>
  </si>
  <si>
    <t>2016 год</t>
  </si>
  <si>
    <t>2017 год</t>
  </si>
  <si>
    <t>2018 год</t>
  </si>
  <si>
    <t>2019 год</t>
  </si>
  <si>
    <t>I полугодие 2020года</t>
  </si>
  <si>
    <t>Тауарларды өндіру мен қызметтерді көрсетуге шығындар, барлығы:</t>
  </si>
  <si>
    <t>мың м³</t>
  </si>
  <si>
    <t>Матер.шығындар, соның ішінде, барлығы:</t>
  </si>
  <si>
    <t>1.1</t>
  </si>
  <si>
    <t>Шикізат пен материалдар</t>
  </si>
  <si>
    <t>1.2</t>
  </si>
  <si>
    <t>Хим.реагенттер</t>
  </si>
  <si>
    <t>1.3</t>
  </si>
  <si>
    <t>ЖЖМ</t>
  </si>
  <si>
    <t>1.4</t>
  </si>
  <si>
    <t>Электр қуаты</t>
  </si>
  <si>
    <t>Еңбекақыны төлеу шығындары,  барлығы</t>
  </si>
  <si>
    <t>2.1</t>
  </si>
  <si>
    <t>Еңбекақы</t>
  </si>
  <si>
    <t>2.2</t>
  </si>
  <si>
    <t>Әлеуметтік салық, әлеуметтік аударымдар</t>
  </si>
  <si>
    <t>Міндетті кәсіби және кәсіподақ жарналары</t>
  </si>
  <si>
    <t>Амортизация</t>
  </si>
  <si>
    <t>Жөндеу, барлығы</t>
  </si>
  <si>
    <t>Соның ішінде негізгі құралдар құнының ұлғаюына әкелмейтін жөндеу</t>
  </si>
  <si>
    <t>Өзге қызметтер</t>
  </si>
  <si>
    <t>5.1</t>
  </si>
  <si>
    <t>Байланыс қызметі</t>
  </si>
  <si>
    <t>5.2</t>
  </si>
  <si>
    <t>Техникалық тексеру</t>
  </si>
  <si>
    <t>5.3</t>
  </si>
  <si>
    <t>Пайдалану шығындары</t>
  </si>
  <si>
    <t>5.4</t>
  </si>
  <si>
    <t>Еңбекті қорғау</t>
  </si>
  <si>
    <t>Кезең шығындары, барлығы</t>
  </si>
  <si>
    <t>Жалпы және әкімшілік шығындар</t>
  </si>
  <si>
    <t>7.1</t>
  </si>
  <si>
    <t>Әкімшілік персоналдың еңбекақысы</t>
  </si>
  <si>
    <t>7.2</t>
  </si>
  <si>
    <t>7.3</t>
  </si>
  <si>
    <t>Іссапар шығындары</t>
  </si>
  <si>
    <t>7.4</t>
  </si>
  <si>
    <t>Кеңсе тауарлары</t>
  </si>
  <si>
    <t>7.5</t>
  </si>
  <si>
    <t>Баспаға жазылу, хабарландырулар</t>
  </si>
  <si>
    <t>7.6</t>
  </si>
  <si>
    <t>Банк қызметтері</t>
  </si>
  <si>
    <t>7.7</t>
  </si>
  <si>
    <t>Көлікті сақтандыру</t>
  </si>
  <si>
    <t>7.8</t>
  </si>
  <si>
    <t>ПҚӨС салығы</t>
  </si>
  <si>
    <t>7.9</t>
  </si>
  <si>
    <t>Мүлік салығы</t>
  </si>
  <si>
    <t>7.10</t>
  </si>
  <si>
    <t>Көлік салығы</t>
  </si>
  <si>
    <t>Барлық шығындар</t>
  </si>
  <si>
    <t>Табыс</t>
  </si>
  <si>
    <t>Барлық табыстар</t>
  </si>
  <si>
    <t>Көрсетілетін қызметтер көлемі</t>
  </si>
  <si>
    <t>тыс.м³</t>
  </si>
  <si>
    <t>Нормативтік шығындар</t>
  </si>
  <si>
    <t>%</t>
  </si>
  <si>
    <t>ҚҚС-сыз тариф</t>
  </si>
  <si>
    <t>теңге/м³</t>
  </si>
  <si>
    <t>Анықтама</t>
  </si>
  <si>
    <t>Орташа тізімдік сан, соның ішінде</t>
  </si>
  <si>
    <t>адам</t>
  </si>
  <si>
    <t>өндірістік персонал</t>
  </si>
  <si>
    <t>әкімшілік персонал</t>
  </si>
  <si>
    <t>орташа айлық жалақы, соның ішінде</t>
  </si>
  <si>
    <t>теңге</t>
  </si>
  <si>
    <t>Қосымша №2</t>
  </si>
  <si>
    <t>«Батыс су арнасы» жауапкершілігі шектеулі серіктестігі</t>
  </si>
  <si>
    <t>Теректі және Зеленов өндірістік-пайдалану учаскесінің таратушы желілері бойынша                                                      суды беру бойынша қызметтерге тарифтік сметалар</t>
  </si>
  <si>
    <t>Шығындар бабының атауы</t>
  </si>
  <si>
    <t>Өлшем бірлігі</t>
  </si>
  <si>
    <t>мың тенге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</si>
</sst>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204"/>
    </font>
    <font>
      <sz val="7.5"/>
      <color rgb="FF000000"/>
      <name val="Calibri"/>
      <family val="2"/>
      <charset val="204"/>
    </font>
    <font>
      <b/>
      <sz val="7.5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0" fillId="0" borderId="0" xfId="0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/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opLeftCell="A19" workbookViewId="0">
      <selection activeCell="AD10" sqref="AD10"/>
    </sheetView>
  </sheetViews>
  <sheetFormatPr defaultRowHeight="12.75"/>
  <cols>
    <col min="1" max="1" width="1.85546875"/>
    <col min="2" max="2" width="7.85546875"/>
    <col min="3" max="3" width="23.28515625"/>
    <col min="4" max="4" width="10.7109375"/>
    <col min="5" max="5" width="10.28515625"/>
    <col min="6" max="6" width="11"/>
    <col min="7" max="7" width="11.5703125"/>
    <col min="8" max="8" width="11"/>
    <col min="9" max="9" width="10.7109375"/>
    <col min="10" max="10" width="10.85546875"/>
    <col min="11" max="11" width="12.28515625"/>
    <col min="12" max="12" width="12.42578125"/>
    <col min="13" max="26" width="0" hidden="1"/>
    <col min="27" max="1025" width="8.7109375"/>
  </cols>
  <sheetData>
    <row r="1" spans="1:26" ht="6.75" customHeight="1">
      <c r="A1" s="10"/>
      <c r="B1" s="10"/>
      <c r="C1" s="10"/>
      <c r="D1" s="10"/>
      <c r="E1" s="10"/>
      <c r="F1" s="10"/>
      <c r="G1" s="10"/>
      <c r="H1" s="9"/>
      <c r="I1" s="9"/>
      <c r="J1" s="9"/>
      <c r="K1" s="9"/>
      <c r="L1" s="9"/>
    </row>
    <row r="2" spans="1:26">
      <c r="A2" s="10"/>
      <c r="B2" s="10"/>
      <c r="C2" s="10"/>
      <c r="D2" s="10"/>
      <c r="E2" s="10"/>
      <c r="F2" s="10"/>
      <c r="G2" s="10"/>
      <c r="H2" t="s">
        <v>0</v>
      </c>
    </row>
    <row r="3" spans="1:26" ht="4.5" customHeight="1">
      <c r="A3" s="10"/>
      <c r="B3" s="10"/>
      <c r="C3" s="10"/>
      <c r="D3" s="10"/>
      <c r="E3" s="10"/>
      <c r="F3" s="10"/>
      <c r="G3" s="10"/>
      <c r="H3" s="9"/>
      <c r="I3" s="9"/>
      <c r="J3" s="9"/>
      <c r="K3" s="9"/>
      <c r="L3" s="9"/>
    </row>
    <row r="4" spans="1:26">
      <c r="A4" s="10"/>
      <c r="B4" s="10"/>
      <c r="C4" s="10"/>
      <c r="D4" s="10"/>
      <c r="E4" s="10"/>
      <c r="F4" s="10"/>
      <c r="G4" s="10"/>
      <c r="H4" s="9"/>
      <c r="I4" s="9"/>
      <c r="J4" s="9"/>
      <c r="K4" s="9"/>
      <c r="L4" s="9"/>
    </row>
    <row r="5" spans="1:26" ht="15" customHeight="1">
      <c r="A5" s="10"/>
      <c r="B5" s="8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11"/>
      <c r="N5" s="11"/>
      <c r="O5" s="11"/>
    </row>
    <row r="6" spans="1:26" ht="25.35" customHeight="1">
      <c r="A6" s="10"/>
      <c r="B6" s="8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11"/>
      <c r="N6" s="11"/>
      <c r="O6" s="11"/>
    </row>
    <row r="7" spans="1:26" ht="15" customHeight="1">
      <c r="A7" s="10"/>
      <c r="B7" s="10"/>
      <c r="C7" s="7"/>
      <c r="D7" s="7"/>
      <c r="E7" s="7"/>
      <c r="F7" s="7"/>
      <c r="G7" s="7"/>
      <c r="H7" s="7"/>
      <c r="I7" s="11"/>
      <c r="J7" s="11"/>
      <c r="K7" s="11"/>
      <c r="L7" s="11"/>
      <c r="M7" s="11"/>
      <c r="N7" s="11"/>
      <c r="O7" s="11"/>
    </row>
    <row r="8" spans="1:26" ht="4.5" customHeight="1">
      <c r="A8" s="10"/>
      <c r="B8" s="10"/>
      <c r="C8" s="10"/>
      <c r="D8" s="10"/>
      <c r="E8" s="10"/>
      <c r="F8" s="12"/>
      <c r="G8" s="12"/>
      <c r="H8" s="12"/>
      <c r="I8" s="12"/>
      <c r="J8" s="12"/>
      <c r="K8" s="12"/>
      <c r="L8" s="10"/>
    </row>
    <row r="9" spans="1:26" ht="12.75" customHeight="1">
      <c r="A9" s="13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6"/>
      <c r="H9" s="6"/>
      <c r="I9" s="6"/>
      <c r="J9" s="6"/>
      <c r="K9" s="6"/>
      <c r="L9" s="6"/>
      <c r="M9" s="5" t="s">
        <v>8</v>
      </c>
      <c r="N9" s="5"/>
      <c r="O9" s="5"/>
      <c r="P9" s="5"/>
      <c r="Q9" s="5"/>
      <c r="R9" s="5"/>
      <c r="S9" s="5"/>
      <c r="T9" s="5" t="s">
        <v>9</v>
      </c>
      <c r="U9" s="5"/>
      <c r="V9" s="5"/>
      <c r="W9" s="5"/>
      <c r="X9" s="5"/>
      <c r="Y9" s="5"/>
      <c r="Z9" s="5"/>
    </row>
    <row r="10" spans="1:26" ht="66.400000000000006" customHeight="1">
      <c r="A10" s="13"/>
      <c r="B10" s="6"/>
      <c r="C10" s="6"/>
      <c r="D10" s="6"/>
      <c r="E10" s="6"/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5" t="s">
        <v>17</v>
      </c>
      <c r="N10" s="15" t="s">
        <v>18</v>
      </c>
      <c r="O10" s="15" t="s">
        <v>19</v>
      </c>
      <c r="P10" s="15" t="s">
        <v>20</v>
      </c>
      <c r="Q10" s="15" t="s">
        <v>21</v>
      </c>
      <c r="R10" s="15" t="s">
        <v>22</v>
      </c>
      <c r="S10" s="16" t="s">
        <v>23</v>
      </c>
      <c r="T10" s="15" t="s">
        <v>17</v>
      </c>
      <c r="U10" s="15" t="s">
        <v>18</v>
      </c>
      <c r="V10" s="15" t="s">
        <v>19</v>
      </c>
      <c r="W10" s="15" t="s">
        <v>20</v>
      </c>
      <c r="X10" s="15" t="s">
        <v>21</v>
      </c>
      <c r="Y10" s="15" t="s">
        <v>22</v>
      </c>
      <c r="Z10" s="15" t="s">
        <v>23</v>
      </c>
    </row>
    <row r="11" spans="1:26" ht="37.5" customHeight="1">
      <c r="A11" s="13"/>
      <c r="B11" s="14">
        <v>1</v>
      </c>
      <c r="C11" s="17" t="s">
        <v>24</v>
      </c>
      <c r="D11" s="17" t="s">
        <v>25</v>
      </c>
      <c r="E11" s="18">
        <v>173552.13</v>
      </c>
      <c r="F11" s="18">
        <f t="shared" ref="F11:Z11" si="0">F12+F17+F21+F22+F24</f>
        <v>200229.96000000002</v>
      </c>
      <c r="G11" s="18">
        <f t="shared" si="0"/>
        <v>81144.740000000005</v>
      </c>
      <c r="H11" s="18">
        <f t="shared" si="0"/>
        <v>182059.22</v>
      </c>
      <c r="I11" s="18">
        <f t="shared" si="0"/>
        <v>190799.46000000002</v>
      </c>
      <c r="J11" s="18">
        <f t="shared" si="0"/>
        <v>213707.08999999997</v>
      </c>
      <c r="K11" s="18">
        <f t="shared" si="0"/>
        <v>221516.31000000003</v>
      </c>
      <c r="L11" s="18">
        <f t="shared" si="0"/>
        <v>111923.03</v>
      </c>
      <c r="M11" s="19">
        <f t="shared" si="0"/>
        <v>77661.909999999989</v>
      </c>
      <c r="N11" s="19">
        <f t="shared" si="0"/>
        <v>31455.27</v>
      </c>
      <c r="O11" s="19">
        <f t="shared" si="0"/>
        <v>72628.81</v>
      </c>
      <c r="P11" s="19">
        <f t="shared" si="0"/>
        <v>70868.66</v>
      </c>
      <c r="Q11" s="19">
        <f t="shared" si="0"/>
        <v>76517.84</v>
      </c>
      <c r="R11" s="19">
        <f t="shared" si="0"/>
        <v>92173.75</v>
      </c>
      <c r="S11" s="19">
        <f t="shared" si="0"/>
        <v>44665.25</v>
      </c>
      <c r="T11" s="20">
        <f t="shared" si="0"/>
        <v>122568.05</v>
      </c>
      <c r="U11" s="20">
        <f t="shared" si="0"/>
        <v>49689.469999999994</v>
      </c>
      <c r="V11" s="20">
        <f t="shared" si="0"/>
        <v>109430.42000000001</v>
      </c>
      <c r="W11" s="20">
        <f t="shared" si="0"/>
        <v>119930.81</v>
      </c>
      <c r="X11" s="20">
        <f t="shared" si="0"/>
        <v>137189.26</v>
      </c>
      <c r="Y11" s="20">
        <f t="shared" si="0"/>
        <v>129342.56</v>
      </c>
      <c r="Z11" s="19">
        <f t="shared" si="0"/>
        <v>67257.78</v>
      </c>
    </row>
    <row r="12" spans="1:26" ht="27.75" customHeight="1">
      <c r="A12" s="13"/>
      <c r="B12" s="14">
        <v>1</v>
      </c>
      <c r="C12" s="17" t="s">
        <v>26</v>
      </c>
      <c r="D12" s="17" t="s">
        <v>25</v>
      </c>
      <c r="E12" s="18">
        <v>13848.9</v>
      </c>
      <c r="F12" s="18">
        <f t="shared" ref="F12:Z12" si="1">F13+F14+F15+F16</f>
        <v>14583.64</v>
      </c>
      <c r="G12" s="18">
        <f t="shared" si="1"/>
        <v>6417.7800000000007</v>
      </c>
      <c r="H12" s="18">
        <f t="shared" si="1"/>
        <v>13890.739999999998</v>
      </c>
      <c r="I12" s="18">
        <f t="shared" si="1"/>
        <v>14162.17</v>
      </c>
      <c r="J12" s="18">
        <f t="shared" si="1"/>
        <v>14904.93</v>
      </c>
      <c r="K12" s="18">
        <f t="shared" si="1"/>
        <v>15685.75</v>
      </c>
      <c r="L12" s="18">
        <f t="shared" si="1"/>
        <v>7856.85</v>
      </c>
      <c r="M12" s="19">
        <f t="shared" si="1"/>
        <v>4593.3600000000006</v>
      </c>
      <c r="N12" s="19">
        <f t="shared" si="1"/>
        <v>2017.62</v>
      </c>
      <c r="O12" s="19">
        <f t="shared" si="1"/>
        <v>4379.67</v>
      </c>
      <c r="P12" s="19">
        <f t="shared" si="1"/>
        <v>4462.3</v>
      </c>
      <c r="Q12" s="19">
        <f t="shared" si="1"/>
        <v>4696.0599999999995</v>
      </c>
      <c r="R12" s="19">
        <f t="shared" si="1"/>
        <v>4941.7</v>
      </c>
      <c r="S12" s="19">
        <f t="shared" si="1"/>
        <v>2469.48</v>
      </c>
      <c r="T12" s="20">
        <f t="shared" si="1"/>
        <v>9990.2799999999988</v>
      </c>
      <c r="U12" s="20">
        <f t="shared" si="1"/>
        <v>4400.17</v>
      </c>
      <c r="V12" s="20">
        <f t="shared" si="1"/>
        <v>9511.08</v>
      </c>
      <c r="W12" s="20">
        <f t="shared" si="1"/>
        <v>9699.869999999999</v>
      </c>
      <c r="X12" s="20">
        <f t="shared" si="1"/>
        <v>10208.869999999999</v>
      </c>
      <c r="Y12" s="20">
        <f t="shared" si="1"/>
        <v>10744.05</v>
      </c>
      <c r="Z12" s="19">
        <f t="shared" si="1"/>
        <v>5387.3700000000008</v>
      </c>
    </row>
    <row r="13" spans="1:26" ht="23.1" customHeight="1">
      <c r="A13" s="13"/>
      <c r="B13" s="21" t="s">
        <v>27</v>
      </c>
      <c r="C13" s="21" t="s">
        <v>28</v>
      </c>
      <c r="D13" s="21" t="s">
        <v>25</v>
      </c>
      <c r="E13" s="18">
        <v>405.29</v>
      </c>
      <c r="F13" s="22">
        <v>896.75</v>
      </c>
      <c r="G13" s="23">
        <v>288</v>
      </c>
      <c r="H13" s="22">
        <v>860.25</v>
      </c>
      <c r="I13" s="22">
        <v>907.35</v>
      </c>
      <c r="J13" s="22">
        <v>948</v>
      </c>
      <c r="K13" s="22">
        <v>990.45</v>
      </c>
      <c r="L13" s="22">
        <v>489.7</v>
      </c>
      <c r="M13" s="24">
        <v>327.31</v>
      </c>
      <c r="N13" s="25">
        <v>105.12</v>
      </c>
      <c r="O13" s="25">
        <v>313.99</v>
      </c>
      <c r="P13" s="25">
        <v>331.18</v>
      </c>
      <c r="Q13" s="25">
        <v>346.02</v>
      </c>
      <c r="R13" s="26">
        <v>361.51</v>
      </c>
      <c r="S13" s="26">
        <v>178.74</v>
      </c>
      <c r="T13" s="27">
        <v>569.44000000000005</v>
      </c>
      <c r="U13" s="24">
        <v>182.88</v>
      </c>
      <c r="V13" s="25">
        <v>546.26</v>
      </c>
      <c r="W13" s="25">
        <v>576.16999999999996</v>
      </c>
      <c r="X13" s="25">
        <v>601.98</v>
      </c>
      <c r="Y13" s="25">
        <v>628.94000000000005</v>
      </c>
      <c r="Z13" s="25">
        <v>310.95999999999998</v>
      </c>
    </row>
    <row r="14" spans="1:26">
      <c r="A14" s="13"/>
      <c r="B14" s="21" t="s">
        <v>29</v>
      </c>
      <c r="C14" s="21" t="s">
        <v>30</v>
      </c>
      <c r="D14" s="21" t="s">
        <v>25</v>
      </c>
      <c r="E14" s="18">
        <v>576.45000000000005</v>
      </c>
      <c r="F14" s="22">
        <v>554.24</v>
      </c>
      <c r="G14" s="23">
        <v>248.21</v>
      </c>
      <c r="H14" s="22">
        <v>524.6</v>
      </c>
      <c r="I14" s="22">
        <v>553.4</v>
      </c>
      <c r="J14" s="22">
        <v>577.5</v>
      </c>
      <c r="K14" s="22">
        <v>601.9</v>
      </c>
      <c r="L14" s="22">
        <v>265.60000000000002</v>
      </c>
      <c r="M14" s="28">
        <v>277.12</v>
      </c>
      <c r="N14" s="29">
        <v>124.11</v>
      </c>
      <c r="O14" s="29">
        <v>262.3</v>
      </c>
      <c r="P14" s="29">
        <v>276.7</v>
      </c>
      <c r="Q14" s="29">
        <v>288.75</v>
      </c>
      <c r="R14" s="29">
        <v>300.95</v>
      </c>
      <c r="S14" s="29">
        <v>132.80000000000001</v>
      </c>
      <c r="T14" s="30">
        <v>277.12</v>
      </c>
      <c r="U14" s="24">
        <v>124.11</v>
      </c>
      <c r="V14" s="31">
        <v>262.3</v>
      </c>
      <c r="W14" s="31">
        <v>276.7</v>
      </c>
      <c r="X14" s="31">
        <v>288.75</v>
      </c>
      <c r="Y14" s="31">
        <v>300.95</v>
      </c>
      <c r="Z14" s="31">
        <v>132.80000000000001</v>
      </c>
    </row>
    <row r="15" spans="1:26">
      <c r="A15" s="13"/>
      <c r="B15" s="21" t="s">
        <v>31</v>
      </c>
      <c r="C15" s="21" t="s">
        <v>32</v>
      </c>
      <c r="D15" s="21" t="s">
        <v>25</v>
      </c>
      <c r="E15" s="18">
        <v>4358.8500000000004</v>
      </c>
      <c r="F15" s="22">
        <v>6112.75</v>
      </c>
      <c r="G15" s="23">
        <v>2682.17</v>
      </c>
      <c r="H15" s="22">
        <v>5681.69</v>
      </c>
      <c r="I15" s="22">
        <v>6014.12</v>
      </c>
      <c r="J15" s="22">
        <v>6302.93</v>
      </c>
      <c r="K15" s="22">
        <v>6603.8</v>
      </c>
      <c r="L15" s="22">
        <v>3279.05</v>
      </c>
      <c r="M15" s="24">
        <v>1743.97</v>
      </c>
      <c r="N15" s="32">
        <v>765.22</v>
      </c>
      <c r="O15" s="32">
        <v>1621</v>
      </c>
      <c r="P15" s="32">
        <v>1715.83</v>
      </c>
      <c r="Q15" s="32">
        <v>1798.23</v>
      </c>
      <c r="R15" s="32">
        <v>1884.07</v>
      </c>
      <c r="S15" s="32">
        <v>935.51</v>
      </c>
      <c r="T15" s="27">
        <v>4368.78</v>
      </c>
      <c r="U15" s="24">
        <v>1916.95</v>
      </c>
      <c r="V15" s="31">
        <v>4060.7</v>
      </c>
      <c r="W15" s="31">
        <v>4298.29</v>
      </c>
      <c r="X15" s="31">
        <v>4504.7</v>
      </c>
      <c r="Y15" s="31">
        <v>4719.7299999999996</v>
      </c>
      <c r="Z15" s="31">
        <v>2343.54</v>
      </c>
    </row>
    <row r="16" spans="1:26">
      <c r="A16" s="13"/>
      <c r="B16" s="21" t="s">
        <v>33</v>
      </c>
      <c r="C16" s="21" t="s">
        <v>34</v>
      </c>
      <c r="D16" s="21" t="s">
        <v>25</v>
      </c>
      <c r="E16" s="18">
        <v>8508.31</v>
      </c>
      <c r="F16" s="22">
        <v>7019.9</v>
      </c>
      <c r="G16" s="23">
        <v>3199.4</v>
      </c>
      <c r="H16" s="22">
        <v>6824.2</v>
      </c>
      <c r="I16" s="22">
        <v>6687.3</v>
      </c>
      <c r="J16" s="22">
        <v>7076.5</v>
      </c>
      <c r="K16" s="22">
        <v>7489.6</v>
      </c>
      <c r="L16" s="22">
        <v>3822.5</v>
      </c>
      <c r="M16" s="28">
        <v>2244.96</v>
      </c>
      <c r="N16" s="29">
        <v>1023.17</v>
      </c>
      <c r="O16" s="29">
        <v>2182.38</v>
      </c>
      <c r="P16" s="29">
        <v>2138.59</v>
      </c>
      <c r="Q16" s="29">
        <v>2263.06</v>
      </c>
      <c r="R16" s="29">
        <v>2395.17</v>
      </c>
      <c r="S16" s="29">
        <v>1222.43</v>
      </c>
      <c r="T16" s="30">
        <v>4774.9399999999996</v>
      </c>
      <c r="U16" s="24">
        <v>2176.23</v>
      </c>
      <c r="V16" s="31">
        <v>4641.82</v>
      </c>
      <c r="W16" s="31">
        <v>4548.71</v>
      </c>
      <c r="X16" s="31">
        <v>4813.4399999999996</v>
      </c>
      <c r="Y16" s="31">
        <v>5094.43</v>
      </c>
      <c r="Z16" s="31">
        <v>2600.0700000000002</v>
      </c>
    </row>
    <row r="17" spans="1:26" ht="23.25" customHeight="1">
      <c r="A17" s="13"/>
      <c r="B17" s="14">
        <v>2</v>
      </c>
      <c r="C17" s="17" t="s">
        <v>35</v>
      </c>
      <c r="D17" s="17" t="s">
        <v>25</v>
      </c>
      <c r="E17" s="18">
        <v>119674.22</v>
      </c>
      <c r="F17" s="18">
        <f t="shared" ref="F17:Z17" si="2">F18+F19</f>
        <v>155932.79999999999</v>
      </c>
      <c r="G17" s="18">
        <f t="shared" si="2"/>
        <v>66605.539999999994</v>
      </c>
      <c r="H17" s="18">
        <f t="shared" si="2"/>
        <v>142305.73000000001</v>
      </c>
      <c r="I17" s="18">
        <f t="shared" si="2"/>
        <v>151806.69</v>
      </c>
      <c r="J17" s="18">
        <f t="shared" si="2"/>
        <v>161742.63999999998</v>
      </c>
      <c r="K17" s="18">
        <f t="shared" si="2"/>
        <v>172143.80000000002</v>
      </c>
      <c r="L17" s="18">
        <f t="shared" si="2"/>
        <v>85059.63</v>
      </c>
      <c r="M17" s="19">
        <f t="shared" si="2"/>
        <v>58842.57</v>
      </c>
      <c r="N17" s="19">
        <f t="shared" si="2"/>
        <v>25134.16</v>
      </c>
      <c r="O17" s="19">
        <f t="shared" si="2"/>
        <v>53700.28</v>
      </c>
      <c r="P17" s="19">
        <f t="shared" si="2"/>
        <v>57285.55</v>
      </c>
      <c r="Q17" s="19">
        <f t="shared" si="2"/>
        <v>61034.96</v>
      </c>
      <c r="R17" s="19">
        <f t="shared" si="2"/>
        <v>64959.92</v>
      </c>
      <c r="S17" s="19">
        <f t="shared" si="2"/>
        <v>32097.98</v>
      </c>
      <c r="T17" s="20">
        <f t="shared" si="2"/>
        <v>97090.23000000001</v>
      </c>
      <c r="U17" s="20">
        <f t="shared" si="2"/>
        <v>41471.370000000003</v>
      </c>
      <c r="V17" s="20">
        <f t="shared" si="2"/>
        <v>88605.45</v>
      </c>
      <c r="W17" s="20">
        <f t="shared" si="2"/>
        <v>94521.14</v>
      </c>
      <c r="X17" s="20">
        <f t="shared" si="2"/>
        <v>100707.68000000001</v>
      </c>
      <c r="Y17" s="20">
        <f t="shared" si="2"/>
        <v>107183.87</v>
      </c>
      <c r="Z17" s="19">
        <f t="shared" si="2"/>
        <v>52961.649999999994</v>
      </c>
    </row>
    <row r="18" spans="1:26" ht="25.35" customHeight="1">
      <c r="A18" s="13"/>
      <c r="B18" s="21" t="s">
        <v>36</v>
      </c>
      <c r="C18" s="21" t="s">
        <v>37</v>
      </c>
      <c r="D18" s="21" t="s">
        <v>25</v>
      </c>
      <c r="E18" s="18">
        <v>108292.78</v>
      </c>
      <c r="F18" s="22">
        <v>141886.07999999999</v>
      </c>
      <c r="G18" s="23">
        <v>60605.59</v>
      </c>
      <c r="H18" s="23">
        <v>129486.56</v>
      </c>
      <c r="I18" s="23">
        <v>138131.66</v>
      </c>
      <c r="J18" s="23">
        <v>147172.56</v>
      </c>
      <c r="K18" s="23">
        <v>156636.76</v>
      </c>
      <c r="L18" s="22">
        <v>77397.3</v>
      </c>
      <c r="M18" s="33">
        <v>53541.919999999998</v>
      </c>
      <c r="N18" s="33">
        <v>22870.03</v>
      </c>
      <c r="O18" s="33">
        <v>48862.86</v>
      </c>
      <c r="P18" s="33">
        <v>52125.16</v>
      </c>
      <c r="Q18" s="33">
        <v>55536.82</v>
      </c>
      <c r="R18" s="33">
        <v>59108.21</v>
      </c>
      <c r="S18" s="33">
        <v>29206.53</v>
      </c>
      <c r="T18" s="34">
        <v>88344.16</v>
      </c>
      <c r="U18" s="24">
        <v>37735.550000000003</v>
      </c>
      <c r="V18" s="31">
        <v>80623.7</v>
      </c>
      <c r="W18" s="31">
        <v>86006.5</v>
      </c>
      <c r="X18" s="31">
        <v>91635.74</v>
      </c>
      <c r="Y18" s="31">
        <v>97528.54</v>
      </c>
      <c r="Z18" s="31">
        <v>48190.77</v>
      </c>
    </row>
    <row r="19" spans="1:26" ht="22.35" customHeight="1">
      <c r="A19" s="13"/>
      <c r="B19" s="21" t="s">
        <v>38</v>
      </c>
      <c r="C19" s="21" t="s">
        <v>39</v>
      </c>
      <c r="D19" s="21" t="s">
        <v>25</v>
      </c>
      <c r="E19" s="18">
        <v>11285.4</v>
      </c>
      <c r="F19" s="22">
        <v>14046.72</v>
      </c>
      <c r="G19" s="23">
        <v>5999.95</v>
      </c>
      <c r="H19" s="22">
        <v>12819.17</v>
      </c>
      <c r="I19" s="22">
        <v>13675.03</v>
      </c>
      <c r="J19" s="22">
        <v>14570.08</v>
      </c>
      <c r="K19" s="22">
        <v>15507.04</v>
      </c>
      <c r="L19" s="22">
        <v>7662.33</v>
      </c>
      <c r="M19" s="33">
        <v>5300.65</v>
      </c>
      <c r="N19" s="33">
        <v>2264.13</v>
      </c>
      <c r="O19" s="33">
        <v>4837.42</v>
      </c>
      <c r="P19" s="33">
        <v>5160.3900000000003</v>
      </c>
      <c r="Q19" s="33">
        <v>5498.14</v>
      </c>
      <c r="R19" s="33">
        <v>5851.71</v>
      </c>
      <c r="S19" s="33">
        <v>2891.45</v>
      </c>
      <c r="T19" s="34">
        <v>8746.07</v>
      </c>
      <c r="U19" s="24">
        <v>3735.82</v>
      </c>
      <c r="V19" s="31">
        <v>7981.75</v>
      </c>
      <c r="W19" s="31">
        <v>8514.64</v>
      </c>
      <c r="X19" s="31">
        <v>9071.94</v>
      </c>
      <c r="Y19" s="31">
        <v>9655.33</v>
      </c>
      <c r="Z19" s="31">
        <v>4770.88</v>
      </c>
    </row>
    <row r="20" spans="1:26" ht="22.5">
      <c r="A20" s="13"/>
      <c r="B20" s="21"/>
      <c r="C20" s="21" t="s">
        <v>40</v>
      </c>
      <c r="D20" s="21" t="s">
        <v>25</v>
      </c>
      <c r="E20" s="18">
        <v>96.04</v>
      </c>
      <c r="F20" s="22"/>
      <c r="G20" s="23"/>
      <c r="H20" s="22"/>
      <c r="I20" s="22"/>
      <c r="J20" s="22"/>
      <c r="K20" s="22"/>
      <c r="L20" s="22"/>
      <c r="M20" s="33"/>
      <c r="N20" s="33"/>
      <c r="O20" s="33"/>
      <c r="P20" s="33"/>
      <c r="Q20" s="33"/>
      <c r="R20" s="33"/>
      <c r="S20" s="33"/>
      <c r="T20" s="34"/>
      <c r="U20" s="24"/>
      <c r="V20" s="31"/>
      <c r="W20" s="31"/>
      <c r="X20" s="31"/>
      <c r="Y20" s="31"/>
      <c r="Z20" s="31"/>
    </row>
    <row r="21" spans="1:26" ht="23.1" customHeight="1">
      <c r="A21" s="13"/>
      <c r="B21" s="14">
        <v>3</v>
      </c>
      <c r="C21" s="17" t="s">
        <v>41</v>
      </c>
      <c r="D21" s="17" t="s">
        <v>25</v>
      </c>
      <c r="E21" s="18">
        <v>33866.019999999997</v>
      </c>
      <c r="F21" s="18">
        <v>21330.2</v>
      </c>
      <c r="G21" s="35">
        <v>3815.71</v>
      </c>
      <c r="H21" s="18">
        <v>17712.59</v>
      </c>
      <c r="I21" s="18">
        <v>16553.25</v>
      </c>
      <c r="J21" s="18">
        <v>29237.53</v>
      </c>
      <c r="K21" s="18">
        <v>24785.01</v>
      </c>
      <c r="L21" s="18">
        <v>14546.93</v>
      </c>
      <c r="M21" s="19">
        <v>8681.5499999999993</v>
      </c>
      <c r="N21" s="19">
        <v>1554.79</v>
      </c>
      <c r="O21" s="19">
        <v>8666.7999999999993</v>
      </c>
      <c r="P21" s="19">
        <v>4009.47</v>
      </c>
      <c r="Q21" s="19">
        <v>5362.07</v>
      </c>
      <c r="R21" s="19">
        <v>16531.27</v>
      </c>
      <c r="S21" s="19">
        <v>7283.34</v>
      </c>
      <c r="T21" s="20">
        <v>12648.65</v>
      </c>
      <c r="U21" s="24">
        <v>2260.91</v>
      </c>
      <c r="V21" s="31">
        <v>9045.7900000000009</v>
      </c>
      <c r="W21" s="31">
        <v>12543.78</v>
      </c>
      <c r="X21" s="31">
        <v>23875.46</v>
      </c>
      <c r="Y21" s="31">
        <v>8253.74</v>
      </c>
      <c r="Z21" s="31">
        <v>7263.59</v>
      </c>
    </row>
    <row r="22" spans="1:26" ht="16.5" customHeight="1">
      <c r="A22" s="13"/>
      <c r="B22" s="14">
        <v>4</v>
      </c>
      <c r="C22" s="17" t="s">
        <v>42</v>
      </c>
      <c r="D22" s="17" t="s">
        <v>25</v>
      </c>
      <c r="E22" s="18">
        <v>3898.25</v>
      </c>
      <c r="F22" s="18">
        <f t="shared" ref="F22:Z22" si="3">F23</f>
        <v>6212.5</v>
      </c>
      <c r="G22" s="18">
        <f t="shared" si="3"/>
        <v>3350</v>
      </c>
      <c r="H22" s="18">
        <f t="shared" si="3"/>
        <v>6125.5</v>
      </c>
      <c r="I22" s="18">
        <f t="shared" si="3"/>
        <v>6131.5</v>
      </c>
      <c r="J22" s="18">
        <f t="shared" si="3"/>
        <v>5569</v>
      </c>
      <c r="K22" s="18">
        <f t="shared" si="3"/>
        <v>6536.5</v>
      </c>
      <c r="L22" s="18">
        <f t="shared" si="3"/>
        <v>3350</v>
      </c>
      <c r="M22" s="19">
        <f t="shared" si="3"/>
        <v>4414.5</v>
      </c>
      <c r="N22" s="19">
        <f t="shared" si="3"/>
        <v>2250</v>
      </c>
      <c r="O22" s="19">
        <f t="shared" si="3"/>
        <v>4825.5</v>
      </c>
      <c r="P22" s="19">
        <f t="shared" si="3"/>
        <v>3991.5</v>
      </c>
      <c r="Q22" s="19">
        <f t="shared" si="3"/>
        <v>4249</v>
      </c>
      <c r="R22" s="19">
        <f t="shared" si="3"/>
        <v>4506.5</v>
      </c>
      <c r="S22" s="19">
        <f t="shared" si="3"/>
        <v>2250</v>
      </c>
      <c r="T22" s="20">
        <f t="shared" si="3"/>
        <v>1798</v>
      </c>
      <c r="U22" s="20">
        <f t="shared" si="3"/>
        <v>1100</v>
      </c>
      <c r="V22" s="20">
        <f t="shared" si="3"/>
        <v>1300</v>
      </c>
      <c r="W22" s="20">
        <f t="shared" si="3"/>
        <v>2140</v>
      </c>
      <c r="X22" s="20">
        <f t="shared" si="3"/>
        <v>1320</v>
      </c>
      <c r="Y22" s="20">
        <f t="shared" si="3"/>
        <v>2030</v>
      </c>
      <c r="Z22" s="19">
        <f t="shared" si="3"/>
        <v>1100</v>
      </c>
    </row>
    <row r="23" spans="1:26" ht="32.1" customHeight="1">
      <c r="A23" s="13"/>
      <c r="B23" s="14"/>
      <c r="C23" s="17" t="s">
        <v>43</v>
      </c>
      <c r="D23" s="17" t="s">
        <v>25</v>
      </c>
      <c r="E23" s="18">
        <v>3898.25</v>
      </c>
      <c r="F23" s="18">
        <v>6212.5</v>
      </c>
      <c r="G23" s="18">
        <v>3350</v>
      </c>
      <c r="H23" s="18">
        <v>6125.5</v>
      </c>
      <c r="I23" s="18">
        <v>6131.5</v>
      </c>
      <c r="J23" s="18">
        <v>5569</v>
      </c>
      <c r="K23" s="18">
        <v>6536.5</v>
      </c>
      <c r="L23" s="18">
        <v>3350</v>
      </c>
      <c r="M23" s="36">
        <v>4414.5</v>
      </c>
      <c r="N23" s="37">
        <v>2250</v>
      </c>
      <c r="O23" s="37">
        <v>4825.5</v>
      </c>
      <c r="P23" s="37">
        <v>3991.5</v>
      </c>
      <c r="Q23" s="37">
        <v>4249</v>
      </c>
      <c r="R23" s="37">
        <v>4506.5</v>
      </c>
      <c r="S23" s="37">
        <v>2250</v>
      </c>
      <c r="T23" s="38">
        <v>1798</v>
      </c>
      <c r="U23" s="36">
        <v>1100</v>
      </c>
      <c r="V23" s="39">
        <v>1300</v>
      </c>
      <c r="W23" s="39">
        <v>2140</v>
      </c>
      <c r="X23" s="39">
        <v>1320</v>
      </c>
      <c r="Y23" s="39">
        <v>2030</v>
      </c>
      <c r="Z23" s="39">
        <v>1100</v>
      </c>
    </row>
    <row r="24" spans="1:26" ht="16.5" customHeight="1">
      <c r="A24" s="13"/>
      <c r="B24" s="14">
        <v>5</v>
      </c>
      <c r="C24" s="17" t="s">
        <v>44</v>
      </c>
      <c r="D24" s="17" t="s">
        <v>25</v>
      </c>
      <c r="E24" s="18">
        <v>2264.7399999999998</v>
      </c>
      <c r="F24" s="18">
        <f t="shared" ref="F24:Z24" si="4">F25+F26+F27+F28</f>
        <v>2170.8199999999997</v>
      </c>
      <c r="G24" s="18">
        <f t="shared" si="4"/>
        <v>955.71</v>
      </c>
      <c r="H24" s="18">
        <f t="shared" si="4"/>
        <v>2024.6599999999999</v>
      </c>
      <c r="I24" s="18">
        <f t="shared" si="4"/>
        <v>2145.85</v>
      </c>
      <c r="J24" s="18">
        <f t="shared" si="4"/>
        <v>2252.9900000000002</v>
      </c>
      <c r="K24" s="18">
        <f t="shared" si="4"/>
        <v>2365.25</v>
      </c>
      <c r="L24" s="18">
        <f t="shared" si="4"/>
        <v>1109.6199999999999</v>
      </c>
      <c r="M24" s="19">
        <f t="shared" si="4"/>
        <v>1129.9299999999998</v>
      </c>
      <c r="N24" s="19">
        <f t="shared" si="4"/>
        <v>498.69999999999993</v>
      </c>
      <c r="O24" s="19">
        <f t="shared" si="4"/>
        <v>1056.56</v>
      </c>
      <c r="P24" s="19">
        <f t="shared" si="4"/>
        <v>1119.8399999999999</v>
      </c>
      <c r="Q24" s="19">
        <f t="shared" si="4"/>
        <v>1175.75</v>
      </c>
      <c r="R24" s="19">
        <f t="shared" si="4"/>
        <v>1234.3599999999999</v>
      </c>
      <c r="S24" s="19">
        <f t="shared" si="4"/>
        <v>564.45000000000005</v>
      </c>
      <c r="T24" s="20">
        <f t="shared" si="4"/>
        <v>1040.8899999999999</v>
      </c>
      <c r="U24" s="20">
        <f t="shared" si="4"/>
        <v>457.02</v>
      </c>
      <c r="V24" s="20">
        <f t="shared" si="4"/>
        <v>968.09999999999991</v>
      </c>
      <c r="W24" s="20">
        <f t="shared" si="4"/>
        <v>1026.02</v>
      </c>
      <c r="X24" s="20">
        <f t="shared" si="4"/>
        <v>1077.25</v>
      </c>
      <c r="Y24" s="20">
        <f t="shared" si="4"/>
        <v>1130.9000000000001</v>
      </c>
      <c r="Z24" s="19">
        <f t="shared" si="4"/>
        <v>545.17000000000007</v>
      </c>
    </row>
    <row r="25" spans="1:26">
      <c r="A25" s="13"/>
      <c r="B25" s="21" t="s">
        <v>45</v>
      </c>
      <c r="C25" s="21" t="s">
        <v>46</v>
      </c>
      <c r="D25" s="21" t="s">
        <v>25</v>
      </c>
      <c r="E25" s="18">
        <v>594.42999999999995</v>
      </c>
      <c r="F25" s="22">
        <v>721.12</v>
      </c>
      <c r="G25" s="23">
        <v>317.5</v>
      </c>
      <c r="H25" s="22">
        <v>673.2</v>
      </c>
      <c r="I25" s="22">
        <v>713.5</v>
      </c>
      <c r="J25" s="22">
        <v>749.2</v>
      </c>
      <c r="K25" s="22">
        <v>786.6</v>
      </c>
      <c r="L25" s="22">
        <v>365.6</v>
      </c>
      <c r="M25" s="24">
        <v>193.4</v>
      </c>
      <c r="N25" s="32">
        <v>85.15</v>
      </c>
      <c r="O25" s="32">
        <v>180.55</v>
      </c>
      <c r="P25" s="32">
        <v>191.36</v>
      </c>
      <c r="Q25" s="32">
        <v>200.93</v>
      </c>
      <c r="R25" s="32">
        <v>210.96</v>
      </c>
      <c r="S25" s="32">
        <v>98.05</v>
      </c>
      <c r="T25" s="27">
        <v>527.72</v>
      </c>
      <c r="U25" s="24">
        <v>232.35</v>
      </c>
      <c r="V25" s="31">
        <v>492.65</v>
      </c>
      <c r="W25" s="31">
        <v>522.14</v>
      </c>
      <c r="X25" s="31">
        <v>548.27</v>
      </c>
      <c r="Y25" s="31">
        <v>575.64</v>
      </c>
      <c r="Z25" s="31">
        <v>267.55</v>
      </c>
    </row>
    <row r="26" spans="1:26">
      <c r="A26" s="13"/>
      <c r="B26" s="21" t="s">
        <v>47</v>
      </c>
      <c r="C26" s="21" t="s">
        <v>48</v>
      </c>
      <c r="D26" s="21" t="s">
        <v>25</v>
      </c>
      <c r="E26" s="18">
        <v>645.35</v>
      </c>
      <c r="F26" s="22">
        <v>67.099999999999994</v>
      </c>
      <c r="G26" s="23">
        <v>29.67</v>
      </c>
      <c r="H26" s="22">
        <v>62.8</v>
      </c>
      <c r="I26" s="22">
        <v>66.37</v>
      </c>
      <c r="J26" s="22">
        <v>69.510000000000005</v>
      </c>
      <c r="K26" s="22">
        <v>72.650000000000006</v>
      </c>
      <c r="L26" s="22">
        <v>34.5</v>
      </c>
      <c r="M26" s="28">
        <v>33.549999999999997</v>
      </c>
      <c r="N26" s="29">
        <v>14.84</v>
      </c>
      <c r="O26" s="29">
        <v>31.4</v>
      </c>
      <c r="P26" s="29">
        <v>33.19</v>
      </c>
      <c r="Q26" s="29">
        <v>34.76</v>
      </c>
      <c r="R26" s="29">
        <v>36.33</v>
      </c>
      <c r="S26" s="29">
        <v>17.25</v>
      </c>
      <c r="T26" s="30">
        <v>33.549999999999997</v>
      </c>
      <c r="U26" s="24">
        <v>14.84</v>
      </c>
      <c r="V26" s="31">
        <v>31.4</v>
      </c>
      <c r="W26" s="31">
        <v>33.19</v>
      </c>
      <c r="X26" s="31">
        <v>34.76</v>
      </c>
      <c r="Y26" s="31">
        <v>36.33</v>
      </c>
      <c r="Z26" s="31">
        <v>17.25</v>
      </c>
    </row>
    <row r="27" spans="1:26" ht="24" customHeight="1">
      <c r="A27" s="13"/>
      <c r="B27" s="21" t="s">
        <v>49</v>
      </c>
      <c r="C27" s="21" t="s">
        <v>50</v>
      </c>
      <c r="D27" s="21" t="s">
        <v>25</v>
      </c>
      <c r="E27" s="18">
        <v>802.21</v>
      </c>
      <c r="F27" s="22">
        <v>510.58</v>
      </c>
      <c r="G27" s="23">
        <v>227.04</v>
      </c>
      <c r="H27" s="22">
        <v>481.32</v>
      </c>
      <c r="I27" s="22">
        <v>510.2</v>
      </c>
      <c r="J27" s="22">
        <v>535.71</v>
      </c>
      <c r="K27" s="22">
        <v>562.5</v>
      </c>
      <c r="L27" s="22">
        <v>236.12</v>
      </c>
      <c r="M27" s="24">
        <v>510.58</v>
      </c>
      <c r="N27" s="40">
        <v>227.04</v>
      </c>
      <c r="O27" s="33">
        <v>481.32</v>
      </c>
      <c r="P27" s="33">
        <v>510.2</v>
      </c>
      <c r="Q27" s="33">
        <v>535.71</v>
      </c>
      <c r="R27" s="33">
        <v>562.5</v>
      </c>
      <c r="S27" s="33">
        <v>236.12</v>
      </c>
      <c r="T27" s="27"/>
      <c r="U27" s="24"/>
      <c r="V27" s="31"/>
      <c r="W27" s="31"/>
      <c r="X27" s="31"/>
      <c r="Y27" s="31"/>
      <c r="Z27" s="31"/>
    </row>
    <row r="28" spans="1:26">
      <c r="A28" s="13"/>
      <c r="B28" s="21" t="s">
        <v>51</v>
      </c>
      <c r="C28" s="21" t="s">
        <v>52</v>
      </c>
      <c r="D28" s="21" t="s">
        <v>25</v>
      </c>
      <c r="E28" s="18">
        <v>222.75</v>
      </c>
      <c r="F28" s="22">
        <v>872.02</v>
      </c>
      <c r="G28" s="23">
        <v>381.5</v>
      </c>
      <c r="H28" s="22">
        <v>807.34</v>
      </c>
      <c r="I28" s="22">
        <v>855.78</v>
      </c>
      <c r="J28" s="22">
        <v>898.57</v>
      </c>
      <c r="K28" s="22">
        <v>943.5</v>
      </c>
      <c r="L28" s="22">
        <v>473.4</v>
      </c>
      <c r="M28" s="28">
        <v>392.4</v>
      </c>
      <c r="N28" s="29">
        <v>171.67</v>
      </c>
      <c r="O28" s="29">
        <v>363.29</v>
      </c>
      <c r="P28" s="29">
        <v>385.09</v>
      </c>
      <c r="Q28" s="29">
        <v>404.35</v>
      </c>
      <c r="R28" s="29">
        <v>424.57</v>
      </c>
      <c r="S28" s="29">
        <v>213.03</v>
      </c>
      <c r="T28" s="30">
        <v>479.62</v>
      </c>
      <c r="U28" s="24">
        <v>209.83</v>
      </c>
      <c r="V28" s="31">
        <v>444.05</v>
      </c>
      <c r="W28" s="31">
        <v>470.69</v>
      </c>
      <c r="X28" s="31">
        <v>494.22</v>
      </c>
      <c r="Y28" s="31">
        <v>518.92999999999995</v>
      </c>
      <c r="Z28" s="31">
        <v>260.37</v>
      </c>
    </row>
    <row r="29" spans="1:26" ht="17.25" customHeight="1">
      <c r="A29" s="13"/>
      <c r="B29" s="14">
        <v>6</v>
      </c>
      <c r="C29" s="17" t="s">
        <v>53</v>
      </c>
      <c r="D29" s="17" t="s">
        <v>25</v>
      </c>
      <c r="E29" s="18">
        <v>26121.54</v>
      </c>
      <c r="F29" s="18">
        <f t="shared" ref="F29:Z29" si="5">F30</f>
        <v>35442.439999999995</v>
      </c>
      <c r="G29" s="18">
        <f t="shared" si="5"/>
        <v>12997</v>
      </c>
      <c r="H29" s="18">
        <f t="shared" si="5"/>
        <v>27647.920000000002</v>
      </c>
      <c r="I29" s="18">
        <f t="shared" si="5"/>
        <v>29459.820000000003</v>
      </c>
      <c r="J29" s="18">
        <f t="shared" si="5"/>
        <v>36834.019999999997</v>
      </c>
      <c r="K29" s="18">
        <f t="shared" si="5"/>
        <v>38990.519999999997</v>
      </c>
      <c r="L29" s="18">
        <f t="shared" si="5"/>
        <v>18585.899999999998</v>
      </c>
      <c r="M29" s="19">
        <f t="shared" si="5"/>
        <v>16380.390000000001</v>
      </c>
      <c r="N29" s="19">
        <f t="shared" si="5"/>
        <v>7100.46</v>
      </c>
      <c r="O29" s="19">
        <f t="shared" si="5"/>
        <v>15104.93</v>
      </c>
      <c r="P29" s="19">
        <f t="shared" si="5"/>
        <v>16066.01</v>
      </c>
      <c r="Q29" s="19">
        <f t="shared" si="5"/>
        <v>17026.130000000005</v>
      </c>
      <c r="R29" s="19">
        <f t="shared" si="5"/>
        <v>18024.430000000004</v>
      </c>
      <c r="S29" s="19">
        <f t="shared" si="5"/>
        <v>8580.02</v>
      </c>
      <c r="T29" s="20">
        <f t="shared" si="5"/>
        <v>19062.05</v>
      </c>
      <c r="U29" s="20">
        <f t="shared" si="5"/>
        <v>8259.14</v>
      </c>
      <c r="V29" s="20">
        <f t="shared" si="5"/>
        <v>17577.57</v>
      </c>
      <c r="W29" s="20">
        <f t="shared" si="5"/>
        <v>18693.719999999998</v>
      </c>
      <c r="X29" s="20">
        <f t="shared" si="5"/>
        <v>19807.889999999996</v>
      </c>
      <c r="Y29" s="20">
        <f t="shared" si="5"/>
        <v>20966.09</v>
      </c>
      <c r="Z29" s="19">
        <f t="shared" si="5"/>
        <v>10005.81</v>
      </c>
    </row>
    <row r="30" spans="1:26" ht="23.25" customHeight="1">
      <c r="A30" s="13"/>
      <c r="B30" s="14">
        <v>7</v>
      </c>
      <c r="C30" s="17" t="s">
        <v>54</v>
      </c>
      <c r="D30" s="17" t="s">
        <v>25</v>
      </c>
      <c r="E30" s="18">
        <v>26121.54</v>
      </c>
      <c r="F30" s="18">
        <f>F31+F32+F33+F34+F35+F36+F37+F38+F39+F40</f>
        <v>35442.439999999995</v>
      </c>
      <c r="G30" s="18">
        <f>G31+G32+G33+G34+G35+G33+G34+G35+G39+G40</f>
        <v>12997</v>
      </c>
      <c r="H30" s="18">
        <f>H31+H32+H33+H34+H35+H33+H34+H35+H39+H40</f>
        <v>27647.920000000002</v>
      </c>
      <c r="I30" s="18">
        <f>I31+I32+I33+I34+I35+I33+I34+I35+I39+I40</f>
        <v>29459.820000000003</v>
      </c>
      <c r="J30" s="18">
        <f t="shared" ref="J30:Z30" si="6">J31+J32+J33+J34+J35+J36+J37+J38+J39+J40</f>
        <v>36834.019999999997</v>
      </c>
      <c r="K30" s="18">
        <f t="shared" si="6"/>
        <v>38990.519999999997</v>
      </c>
      <c r="L30" s="18">
        <f t="shared" si="6"/>
        <v>18585.899999999998</v>
      </c>
      <c r="M30" s="19">
        <f t="shared" si="6"/>
        <v>16380.390000000001</v>
      </c>
      <c r="N30" s="19">
        <f t="shared" si="6"/>
        <v>7100.46</v>
      </c>
      <c r="O30" s="19">
        <f t="shared" si="6"/>
        <v>15104.93</v>
      </c>
      <c r="P30" s="19">
        <f t="shared" si="6"/>
        <v>16066.01</v>
      </c>
      <c r="Q30" s="19">
        <f t="shared" si="6"/>
        <v>17026.130000000005</v>
      </c>
      <c r="R30" s="19">
        <f t="shared" si="6"/>
        <v>18024.430000000004</v>
      </c>
      <c r="S30" s="19">
        <f t="shared" si="6"/>
        <v>8580.02</v>
      </c>
      <c r="T30" s="20">
        <f t="shared" si="6"/>
        <v>19062.05</v>
      </c>
      <c r="U30" s="20">
        <f t="shared" si="6"/>
        <v>8259.14</v>
      </c>
      <c r="V30" s="20">
        <f t="shared" si="6"/>
        <v>17577.57</v>
      </c>
      <c r="W30" s="20">
        <f t="shared" si="6"/>
        <v>18693.719999999998</v>
      </c>
      <c r="X30" s="20">
        <f t="shared" si="6"/>
        <v>19807.889999999996</v>
      </c>
      <c r="Y30" s="20">
        <f t="shared" si="6"/>
        <v>20966.09</v>
      </c>
      <c r="Z30" s="19">
        <f t="shared" si="6"/>
        <v>10005.81</v>
      </c>
    </row>
    <row r="31" spans="1:26" ht="23.1" customHeight="1">
      <c r="A31" s="13"/>
      <c r="B31" s="21" t="s">
        <v>55</v>
      </c>
      <c r="C31" s="21" t="s">
        <v>56</v>
      </c>
      <c r="D31" s="21" t="s">
        <v>25</v>
      </c>
      <c r="E31" s="18">
        <v>14189.04</v>
      </c>
      <c r="F31" s="22">
        <v>22437.91</v>
      </c>
      <c r="G31" s="23">
        <v>9632.2199999999993</v>
      </c>
      <c r="H31" s="22">
        <v>20572.259999999998</v>
      </c>
      <c r="I31" s="22">
        <v>21930.81</v>
      </c>
      <c r="J31" s="22">
        <v>23343.85</v>
      </c>
      <c r="K31" s="22">
        <v>24815.09</v>
      </c>
      <c r="L31" s="22">
        <v>11895.32</v>
      </c>
      <c r="M31" s="33">
        <v>10355.959999999999</v>
      </c>
      <c r="N31" s="33">
        <v>4445.6400000000003</v>
      </c>
      <c r="O31" s="33">
        <v>9494.89</v>
      </c>
      <c r="P31" s="33">
        <v>10121.91</v>
      </c>
      <c r="Q31" s="33">
        <v>10774.09</v>
      </c>
      <c r="R31" s="33">
        <v>11453.12</v>
      </c>
      <c r="S31" s="33">
        <v>5490.15</v>
      </c>
      <c r="T31" s="34">
        <v>12081.95</v>
      </c>
      <c r="U31" s="24">
        <v>5186.58</v>
      </c>
      <c r="V31" s="31">
        <v>11077.37</v>
      </c>
      <c r="W31" s="31">
        <v>11808.9</v>
      </c>
      <c r="X31" s="31">
        <v>12569.76</v>
      </c>
      <c r="Y31" s="31">
        <v>13361.97</v>
      </c>
      <c r="Z31" s="31">
        <v>6405.17</v>
      </c>
    </row>
    <row r="32" spans="1:26" ht="23.85" customHeight="1">
      <c r="A32" s="13"/>
      <c r="B32" s="21" t="s">
        <v>57</v>
      </c>
      <c r="C32" s="21" t="s">
        <v>39</v>
      </c>
      <c r="D32" s="21" t="s">
        <v>25</v>
      </c>
      <c r="E32" s="18">
        <v>1408.78</v>
      </c>
      <c r="F32" s="22">
        <v>2221.35</v>
      </c>
      <c r="G32" s="23">
        <v>953.59</v>
      </c>
      <c r="H32" s="22">
        <v>2036.65</v>
      </c>
      <c r="I32" s="22">
        <v>2171.15</v>
      </c>
      <c r="J32" s="22">
        <v>2311.04</v>
      </c>
      <c r="K32" s="22">
        <v>2456.69</v>
      </c>
      <c r="L32" s="22">
        <v>1177.6400000000001</v>
      </c>
      <c r="M32" s="33">
        <v>1025.24</v>
      </c>
      <c r="N32" s="33">
        <v>440.12</v>
      </c>
      <c r="O32" s="33">
        <v>940</v>
      </c>
      <c r="P32" s="33">
        <v>1002.07</v>
      </c>
      <c r="Q32" s="33">
        <v>1066.6400000000001</v>
      </c>
      <c r="R32" s="33">
        <v>1133.8599999999999</v>
      </c>
      <c r="S32" s="33">
        <v>543.53</v>
      </c>
      <c r="T32" s="34">
        <v>1196.1099999999999</v>
      </c>
      <c r="U32" s="24">
        <v>513.47</v>
      </c>
      <c r="V32" s="31">
        <v>1096.6600000000001</v>
      </c>
      <c r="W32" s="31">
        <v>1169.08</v>
      </c>
      <c r="X32" s="31">
        <v>1244.4000000000001</v>
      </c>
      <c r="Y32" s="31">
        <v>1322.83</v>
      </c>
      <c r="Z32" s="31">
        <v>634.11</v>
      </c>
    </row>
    <row r="33" spans="1:27" ht="24" customHeight="1">
      <c r="A33" s="13"/>
      <c r="B33" s="21" t="s">
        <v>58</v>
      </c>
      <c r="C33" s="21" t="s">
        <v>59</v>
      </c>
      <c r="D33" s="21" t="s">
        <v>25</v>
      </c>
      <c r="E33" s="18">
        <v>1106.28</v>
      </c>
      <c r="F33" s="22">
        <v>1326.68</v>
      </c>
      <c r="G33" s="23">
        <v>593.1</v>
      </c>
      <c r="H33" s="22">
        <v>1226.43</v>
      </c>
      <c r="I33" s="22">
        <v>1307.07</v>
      </c>
      <c r="J33" s="22">
        <v>1387.51</v>
      </c>
      <c r="K33" s="22">
        <v>1473.03</v>
      </c>
      <c r="L33" s="22">
        <v>646.29</v>
      </c>
      <c r="M33" s="24">
        <v>757.95</v>
      </c>
      <c r="N33" s="32">
        <v>338.85</v>
      </c>
      <c r="O33" s="32">
        <v>700.68</v>
      </c>
      <c r="P33" s="32">
        <v>746.75</v>
      </c>
      <c r="Q33" s="32">
        <v>792.7</v>
      </c>
      <c r="R33" s="32">
        <v>841.56</v>
      </c>
      <c r="S33" s="32">
        <v>369.23</v>
      </c>
      <c r="T33" s="27">
        <v>568.73</v>
      </c>
      <c r="U33" s="24">
        <v>254.25</v>
      </c>
      <c r="V33" s="31">
        <v>525.75</v>
      </c>
      <c r="W33" s="31">
        <v>560.32000000000005</v>
      </c>
      <c r="X33" s="31">
        <v>594.80999999999995</v>
      </c>
      <c r="Y33" s="31">
        <v>631.47</v>
      </c>
      <c r="Z33" s="31">
        <v>277.05</v>
      </c>
    </row>
    <row r="34" spans="1:27">
      <c r="A34" s="13"/>
      <c r="B34" s="21" t="s">
        <v>60</v>
      </c>
      <c r="C34" s="21" t="s">
        <v>61</v>
      </c>
      <c r="D34" s="21" t="s">
        <v>25</v>
      </c>
      <c r="E34" s="18">
        <v>320.58</v>
      </c>
      <c r="F34" s="22">
        <v>621.76</v>
      </c>
      <c r="G34" s="23">
        <v>275.33</v>
      </c>
      <c r="H34" s="22">
        <v>578.19000000000005</v>
      </c>
      <c r="I34" s="22">
        <v>612.88</v>
      </c>
      <c r="J34" s="22">
        <v>643.52</v>
      </c>
      <c r="K34" s="22">
        <v>675.7</v>
      </c>
      <c r="L34" s="22">
        <v>323.20999999999998</v>
      </c>
      <c r="M34" s="28">
        <v>300.52</v>
      </c>
      <c r="N34" s="29">
        <v>133.07</v>
      </c>
      <c r="O34" s="29">
        <v>279.45999999999998</v>
      </c>
      <c r="P34" s="29">
        <v>296.23</v>
      </c>
      <c r="Q34" s="29">
        <v>311.04000000000002</v>
      </c>
      <c r="R34" s="29">
        <v>326.58999999999997</v>
      </c>
      <c r="S34" s="29">
        <v>156.22</v>
      </c>
      <c r="T34" s="30">
        <v>321.24</v>
      </c>
      <c r="U34" s="24">
        <v>142.25</v>
      </c>
      <c r="V34" s="31">
        <v>298.73</v>
      </c>
      <c r="W34" s="31">
        <v>316.64999999999998</v>
      </c>
      <c r="X34" s="31">
        <v>332.48</v>
      </c>
      <c r="Y34" s="31">
        <v>349.11</v>
      </c>
      <c r="Z34" s="31">
        <v>166.99</v>
      </c>
    </row>
    <row r="35" spans="1:27" ht="22.5">
      <c r="A35" s="13"/>
      <c r="B35" s="21" t="s">
        <v>62</v>
      </c>
      <c r="C35" s="21" t="s">
        <v>63</v>
      </c>
      <c r="D35" s="21" t="s">
        <v>25</v>
      </c>
      <c r="E35" s="18">
        <v>137.63999999999999</v>
      </c>
      <c r="F35" s="22">
        <v>153.01</v>
      </c>
      <c r="G35" s="23">
        <v>66.58</v>
      </c>
      <c r="H35" s="22">
        <v>141.74</v>
      </c>
      <c r="I35" s="22">
        <v>152.46</v>
      </c>
      <c r="J35" s="22">
        <v>163.13</v>
      </c>
      <c r="K35" s="22">
        <v>174.56</v>
      </c>
      <c r="L35" s="22">
        <v>66.58</v>
      </c>
      <c r="M35" s="24">
        <v>68.19</v>
      </c>
      <c r="N35" s="32">
        <v>29.67</v>
      </c>
      <c r="O35" s="32">
        <v>63.17</v>
      </c>
      <c r="P35" s="32">
        <v>67.94</v>
      </c>
      <c r="Q35" s="32">
        <v>72.7</v>
      </c>
      <c r="R35" s="32">
        <v>77.790000000000006</v>
      </c>
      <c r="S35" s="32">
        <v>29.67</v>
      </c>
      <c r="T35" s="27">
        <v>84.82</v>
      </c>
      <c r="U35" s="24">
        <v>36.909999999999997</v>
      </c>
      <c r="V35" s="31">
        <v>78.569999999999993</v>
      </c>
      <c r="W35" s="31">
        <v>84.52</v>
      </c>
      <c r="X35" s="31">
        <v>90.43</v>
      </c>
      <c r="Y35" s="31">
        <v>96.77</v>
      </c>
      <c r="Z35" s="31">
        <v>36.909999999999997</v>
      </c>
    </row>
    <row r="36" spans="1:27">
      <c r="A36" s="13"/>
      <c r="B36" s="21" t="s">
        <v>64</v>
      </c>
      <c r="C36" s="21" t="s">
        <v>65</v>
      </c>
      <c r="D36" s="21" t="s">
        <v>25</v>
      </c>
      <c r="E36" s="18">
        <v>287.69</v>
      </c>
      <c r="F36" s="22">
        <v>363.41</v>
      </c>
      <c r="G36" s="23">
        <v>161.88</v>
      </c>
      <c r="H36" s="22">
        <v>342.7</v>
      </c>
      <c r="I36" s="22">
        <v>356.49</v>
      </c>
      <c r="J36" s="22">
        <v>373.93</v>
      </c>
      <c r="K36" s="22">
        <v>391.87</v>
      </c>
      <c r="L36" s="22">
        <v>190.13</v>
      </c>
      <c r="M36" s="28">
        <v>145.87</v>
      </c>
      <c r="N36" s="29">
        <v>64.98</v>
      </c>
      <c r="O36" s="29">
        <v>137.56</v>
      </c>
      <c r="P36" s="29">
        <v>143.09</v>
      </c>
      <c r="Q36" s="29">
        <v>150.09</v>
      </c>
      <c r="R36" s="29">
        <v>157.29</v>
      </c>
      <c r="S36" s="29">
        <v>76.319999999999993</v>
      </c>
      <c r="T36" s="30">
        <v>217.54</v>
      </c>
      <c r="U36" s="24">
        <v>96.9</v>
      </c>
      <c r="V36" s="31">
        <v>205.14</v>
      </c>
      <c r="W36" s="31">
        <v>213.4</v>
      </c>
      <c r="X36" s="31">
        <v>223.84</v>
      </c>
      <c r="Y36" s="31">
        <v>234.58</v>
      </c>
      <c r="Z36" s="31">
        <v>113.82</v>
      </c>
    </row>
    <row r="37" spans="1:27">
      <c r="A37" s="13"/>
      <c r="B37" s="21" t="s">
        <v>66</v>
      </c>
      <c r="C37" s="21" t="s">
        <v>67</v>
      </c>
      <c r="D37" s="21" t="s">
        <v>25</v>
      </c>
      <c r="E37" s="18">
        <v>93.87</v>
      </c>
      <c r="F37" s="22">
        <v>192.61</v>
      </c>
      <c r="G37" s="23">
        <v>85.1</v>
      </c>
      <c r="H37" s="22">
        <v>180.08</v>
      </c>
      <c r="I37" s="22">
        <v>190.49</v>
      </c>
      <c r="J37" s="22">
        <v>199.33</v>
      </c>
      <c r="K37" s="22">
        <v>208.43</v>
      </c>
      <c r="L37" s="22">
        <v>99.64</v>
      </c>
      <c r="M37" s="24">
        <v>89.42</v>
      </c>
      <c r="N37" s="32">
        <v>39.51</v>
      </c>
      <c r="O37" s="32">
        <v>83.6</v>
      </c>
      <c r="P37" s="32">
        <v>88.44</v>
      </c>
      <c r="Q37" s="32">
        <v>92.54</v>
      </c>
      <c r="R37" s="32">
        <v>96.76</v>
      </c>
      <c r="S37" s="32">
        <v>46.26</v>
      </c>
      <c r="T37" s="27">
        <v>103.19</v>
      </c>
      <c r="U37" s="24">
        <v>45.59</v>
      </c>
      <c r="V37" s="31">
        <v>96.48</v>
      </c>
      <c r="W37" s="31">
        <v>102.05</v>
      </c>
      <c r="X37" s="31">
        <v>106.79</v>
      </c>
      <c r="Y37" s="31">
        <v>111.67</v>
      </c>
      <c r="Z37" s="31">
        <v>53.37</v>
      </c>
    </row>
    <row r="38" spans="1:27">
      <c r="A38" s="13"/>
      <c r="B38" s="21" t="s">
        <v>68</v>
      </c>
      <c r="C38" s="21" t="s">
        <v>69</v>
      </c>
      <c r="D38" s="21" t="s">
        <v>25</v>
      </c>
      <c r="E38" s="18">
        <v>7559.62</v>
      </c>
      <c r="F38" s="22">
        <v>6893.43</v>
      </c>
      <c r="G38" s="23">
        <v>3050.64</v>
      </c>
      <c r="H38" s="22">
        <v>6458.15</v>
      </c>
      <c r="I38" s="22">
        <v>6825.34</v>
      </c>
      <c r="J38" s="22">
        <v>7140.55</v>
      </c>
      <c r="K38" s="22">
        <v>7463.65</v>
      </c>
      <c r="L38" s="22">
        <v>3528.84</v>
      </c>
      <c r="M38" s="28">
        <v>3305.4</v>
      </c>
      <c r="N38" s="28">
        <v>1462.78</v>
      </c>
      <c r="O38" s="28">
        <v>3096.68</v>
      </c>
      <c r="P38" s="28">
        <v>3272.75</v>
      </c>
      <c r="Q38" s="28">
        <v>3423.89</v>
      </c>
      <c r="R38" s="28">
        <v>3578.82</v>
      </c>
      <c r="S38" s="28">
        <v>1692.08</v>
      </c>
      <c r="T38" s="41">
        <v>3588.03</v>
      </c>
      <c r="U38" s="24">
        <v>1587.86</v>
      </c>
      <c r="V38" s="31">
        <v>3361.47</v>
      </c>
      <c r="W38" s="31">
        <v>3552.59</v>
      </c>
      <c r="X38" s="31">
        <v>3716.66</v>
      </c>
      <c r="Y38" s="31">
        <v>3884.83</v>
      </c>
      <c r="Z38" s="31">
        <v>1836.74</v>
      </c>
    </row>
    <row r="39" spans="1:27">
      <c r="A39" s="13"/>
      <c r="B39" s="21" t="s">
        <v>70</v>
      </c>
      <c r="C39" s="21" t="s">
        <v>71</v>
      </c>
      <c r="D39" s="21" t="s">
        <v>25</v>
      </c>
      <c r="E39" s="18">
        <v>999.54</v>
      </c>
      <c r="F39" s="22">
        <v>1157.1099999999999</v>
      </c>
      <c r="G39" s="23">
        <v>507.69</v>
      </c>
      <c r="H39" s="22">
        <v>1075.49</v>
      </c>
      <c r="I39" s="22">
        <v>1138.32</v>
      </c>
      <c r="J39" s="22">
        <v>1193.07</v>
      </c>
      <c r="K39" s="22">
        <v>1249.94</v>
      </c>
      <c r="L39" s="22">
        <v>621.05999999999995</v>
      </c>
      <c r="M39" s="24">
        <v>294.74</v>
      </c>
      <c r="N39" s="32">
        <v>129.32</v>
      </c>
      <c r="O39" s="32">
        <v>273.95</v>
      </c>
      <c r="P39" s="32">
        <v>289.95</v>
      </c>
      <c r="Q39" s="32">
        <v>303.89999999999998</v>
      </c>
      <c r="R39" s="32">
        <v>318.39</v>
      </c>
      <c r="S39" s="32">
        <v>158.19999999999999</v>
      </c>
      <c r="T39" s="27">
        <v>862.37</v>
      </c>
      <c r="U39" s="24">
        <v>378.37</v>
      </c>
      <c r="V39" s="31">
        <v>801.54</v>
      </c>
      <c r="W39" s="31">
        <v>848.37</v>
      </c>
      <c r="X39" s="31">
        <v>889.17</v>
      </c>
      <c r="Y39" s="31">
        <v>931.55</v>
      </c>
      <c r="Z39" s="31">
        <v>462.84</v>
      </c>
    </row>
    <row r="40" spans="1:27">
      <c r="A40" s="13"/>
      <c r="B40" s="21" t="s">
        <v>72</v>
      </c>
      <c r="C40" s="21" t="s">
        <v>73</v>
      </c>
      <c r="D40" s="21" t="s">
        <v>25</v>
      </c>
      <c r="E40" s="18">
        <v>18.5</v>
      </c>
      <c r="F40" s="22">
        <v>75.17</v>
      </c>
      <c r="G40" s="23">
        <v>33.479999999999997</v>
      </c>
      <c r="H40" s="22">
        <v>70.8</v>
      </c>
      <c r="I40" s="22">
        <v>74.72</v>
      </c>
      <c r="J40" s="22">
        <v>78.09</v>
      </c>
      <c r="K40" s="22">
        <v>81.56</v>
      </c>
      <c r="L40" s="22">
        <v>37.19</v>
      </c>
      <c r="M40" s="42">
        <v>37.1</v>
      </c>
      <c r="N40" s="43">
        <v>16.52</v>
      </c>
      <c r="O40" s="43">
        <v>34.94</v>
      </c>
      <c r="P40" s="43">
        <v>36.880000000000003</v>
      </c>
      <c r="Q40" s="43">
        <v>38.54</v>
      </c>
      <c r="R40" s="43">
        <v>40.25</v>
      </c>
      <c r="S40" s="43">
        <v>18.36</v>
      </c>
      <c r="T40" s="44">
        <v>38.07</v>
      </c>
      <c r="U40" s="24">
        <v>16.96</v>
      </c>
      <c r="V40" s="31">
        <v>35.86</v>
      </c>
      <c r="W40" s="31">
        <v>37.840000000000003</v>
      </c>
      <c r="X40" s="31">
        <v>39.549999999999997</v>
      </c>
      <c r="Y40" s="31">
        <v>41.31</v>
      </c>
      <c r="Z40" s="31">
        <v>18.809999999999999</v>
      </c>
    </row>
    <row r="41" spans="1:27" ht="20.100000000000001" customHeight="1">
      <c r="A41" s="13"/>
      <c r="B41" s="14">
        <v>8</v>
      </c>
      <c r="C41" s="17" t="s">
        <v>74</v>
      </c>
      <c r="D41" s="17" t="s">
        <v>25</v>
      </c>
      <c r="E41" s="18">
        <v>199673.67</v>
      </c>
      <c r="F41" s="18">
        <f t="shared" ref="F41:Z41" si="7">F11+F30</f>
        <v>235672.40000000002</v>
      </c>
      <c r="G41" s="18">
        <f t="shared" si="7"/>
        <v>94141.74</v>
      </c>
      <c r="H41" s="18">
        <f t="shared" si="7"/>
        <v>209707.14</v>
      </c>
      <c r="I41" s="18">
        <f t="shared" si="7"/>
        <v>220259.28000000003</v>
      </c>
      <c r="J41" s="18">
        <f t="shared" si="7"/>
        <v>250541.10999999996</v>
      </c>
      <c r="K41" s="18">
        <f t="shared" si="7"/>
        <v>260506.83000000002</v>
      </c>
      <c r="L41" s="18">
        <f t="shared" si="7"/>
        <v>130508.93</v>
      </c>
      <c r="M41" s="19">
        <f t="shared" si="7"/>
        <v>94042.299999999988</v>
      </c>
      <c r="N41" s="19">
        <f t="shared" si="7"/>
        <v>38555.730000000003</v>
      </c>
      <c r="O41" s="19">
        <f t="shared" si="7"/>
        <v>87733.739999999991</v>
      </c>
      <c r="P41" s="19">
        <f t="shared" si="7"/>
        <v>86934.67</v>
      </c>
      <c r="Q41" s="19">
        <f t="shared" si="7"/>
        <v>93543.97</v>
      </c>
      <c r="R41" s="19">
        <f t="shared" si="7"/>
        <v>110198.18000000001</v>
      </c>
      <c r="S41" s="19">
        <f t="shared" si="7"/>
        <v>53245.270000000004</v>
      </c>
      <c r="T41" s="19">
        <f t="shared" si="7"/>
        <v>141630.1</v>
      </c>
      <c r="U41" s="19">
        <f t="shared" si="7"/>
        <v>57948.609999999993</v>
      </c>
      <c r="V41" s="19">
        <f t="shared" si="7"/>
        <v>127007.99000000002</v>
      </c>
      <c r="W41" s="19">
        <f t="shared" si="7"/>
        <v>138624.53</v>
      </c>
      <c r="X41" s="19">
        <f t="shared" si="7"/>
        <v>156997.15</v>
      </c>
      <c r="Y41" s="19">
        <f t="shared" si="7"/>
        <v>150308.65</v>
      </c>
      <c r="Z41" s="19">
        <f t="shared" si="7"/>
        <v>77263.59</v>
      </c>
    </row>
    <row r="42" spans="1:27" ht="18.600000000000001" customHeight="1">
      <c r="A42" s="13"/>
      <c r="B42" s="14">
        <v>9</v>
      </c>
      <c r="C42" s="17" t="s">
        <v>75</v>
      </c>
      <c r="D42" s="17" t="s">
        <v>25</v>
      </c>
      <c r="E42" s="18">
        <v>-20322.490000000002</v>
      </c>
      <c r="F42" s="18">
        <v>1576.6</v>
      </c>
      <c r="G42" s="45"/>
      <c r="H42" s="22">
        <v>367.92</v>
      </c>
      <c r="I42" s="22">
        <v>2130.64</v>
      </c>
      <c r="J42" s="22">
        <v>2915.72</v>
      </c>
      <c r="K42" s="22">
        <v>2468.73</v>
      </c>
      <c r="L42" s="22"/>
      <c r="M42" s="19">
        <v>1576.6</v>
      </c>
      <c r="N42" s="46"/>
      <c r="O42" s="33">
        <v>367.92</v>
      </c>
      <c r="P42" s="33">
        <v>2130.64</v>
      </c>
      <c r="Q42" s="33">
        <v>2915.72</v>
      </c>
      <c r="R42" s="33">
        <v>2468.73</v>
      </c>
      <c r="S42" s="46"/>
      <c r="T42" s="30"/>
      <c r="U42" s="24"/>
      <c r="V42" s="31"/>
      <c r="W42" s="31"/>
      <c r="X42" s="31"/>
      <c r="Y42" s="31"/>
      <c r="Z42" s="31"/>
    </row>
    <row r="43" spans="1:27" ht="15" customHeight="1">
      <c r="A43" s="13"/>
      <c r="B43" s="14">
        <v>10</v>
      </c>
      <c r="C43" s="17" t="s">
        <v>76</v>
      </c>
      <c r="D43" s="17" t="s">
        <v>25</v>
      </c>
      <c r="E43" s="18">
        <v>179351.18</v>
      </c>
      <c r="F43" s="18">
        <f t="shared" ref="F43:Z43" si="8">F41+F42</f>
        <v>237249.00000000003</v>
      </c>
      <c r="G43" s="18">
        <f t="shared" si="8"/>
        <v>94141.74</v>
      </c>
      <c r="H43" s="18">
        <f t="shared" si="8"/>
        <v>210075.06000000003</v>
      </c>
      <c r="I43" s="18">
        <f t="shared" si="8"/>
        <v>222389.92000000004</v>
      </c>
      <c r="J43" s="18">
        <f t="shared" si="8"/>
        <v>253456.82999999996</v>
      </c>
      <c r="K43" s="18">
        <f t="shared" si="8"/>
        <v>262975.56</v>
      </c>
      <c r="L43" s="18">
        <f t="shared" si="8"/>
        <v>130508.93</v>
      </c>
      <c r="M43" s="19">
        <f t="shared" si="8"/>
        <v>95618.9</v>
      </c>
      <c r="N43" s="19">
        <f t="shared" si="8"/>
        <v>38555.730000000003</v>
      </c>
      <c r="O43" s="19">
        <f t="shared" si="8"/>
        <v>88101.659999999989</v>
      </c>
      <c r="P43" s="19">
        <f t="shared" si="8"/>
        <v>89065.31</v>
      </c>
      <c r="Q43" s="19">
        <f t="shared" si="8"/>
        <v>96459.69</v>
      </c>
      <c r="R43" s="19">
        <f t="shared" si="8"/>
        <v>112666.91</v>
      </c>
      <c r="S43" s="19">
        <f t="shared" si="8"/>
        <v>53245.270000000004</v>
      </c>
      <c r="T43" s="20">
        <f t="shared" si="8"/>
        <v>141630.1</v>
      </c>
      <c r="U43" s="20">
        <f t="shared" si="8"/>
        <v>57948.609999999993</v>
      </c>
      <c r="V43" s="20">
        <f t="shared" si="8"/>
        <v>127007.99000000002</v>
      </c>
      <c r="W43" s="20">
        <f t="shared" si="8"/>
        <v>138624.53</v>
      </c>
      <c r="X43" s="20">
        <f t="shared" si="8"/>
        <v>156997.15</v>
      </c>
      <c r="Y43" s="20">
        <f t="shared" si="8"/>
        <v>150308.65</v>
      </c>
      <c r="Z43" s="19">
        <f t="shared" si="8"/>
        <v>77263.59</v>
      </c>
      <c r="AA43" s="47"/>
    </row>
    <row r="44" spans="1:27" ht="15" customHeight="1">
      <c r="A44" s="13"/>
      <c r="B44" s="14">
        <v>11</v>
      </c>
      <c r="C44" s="17" t="s">
        <v>77</v>
      </c>
      <c r="D44" s="17" t="s">
        <v>78</v>
      </c>
      <c r="E44" s="18">
        <v>362.43</v>
      </c>
      <c r="F44" s="14">
        <v>365</v>
      </c>
      <c r="G44" s="14">
        <v>182.5</v>
      </c>
      <c r="H44" s="14">
        <v>365</v>
      </c>
      <c r="I44" s="14">
        <v>365</v>
      </c>
      <c r="J44" s="14">
        <v>365</v>
      </c>
      <c r="K44" s="14">
        <v>365</v>
      </c>
      <c r="L44" s="14">
        <v>182.5</v>
      </c>
      <c r="M44" s="15">
        <v>175</v>
      </c>
      <c r="N44" s="15">
        <v>87.5</v>
      </c>
      <c r="O44" s="15">
        <v>175</v>
      </c>
      <c r="P44" s="15">
        <v>175</v>
      </c>
      <c r="Q44" s="15">
        <v>175</v>
      </c>
      <c r="R44" s="15">
        <v>175</v>
      </c>
      <c r="S44" s="15">
        <v>87.5</v>
      </c>
      <c r="T44" s="16">
        <v>190</v>
      </c>
      <c r="U44" s="16">
        <v>95</v>
      </c>
      <c r="V44" s="16">
        <v>190</v>
      </c>
      <c r="W44" s="16">
        <v>190</v>
      </c>
      <c r="X44" s="16">
        <v>190</v>
      </c>
      <c r="Y44" s="16">
        <v>190</v>
      </c>
      <c r="Z44" s="15">
        <v>95</v>
      </c>
    </row>
    <row r="45" spans="1:27" ht="12" customHeight="1">
      <c r="A45" s="13"/>
      <c r="B45" s="6">
        <v>12</v>
      </c>
      <c r="C45" s="4" t="s">
        <v>79</v>
      </c>
      <c r="D45" s="17" t="s">
        <v>80</v>
      </c>
      <c r="E45" s="18"/>
      <c r="F45" s="14">
        <v>12.32</v>
      </c>
      <c r="G45" s="14">
        <v>12.4</v>
      </c>
      <c r="H45" s="14">
        <v>12.3</v>
      </c>
      <c r="I45" s="14">
        <v>12.3</v>
      </c>
      <c r="J45" s="14">
        <v>12.3</v>
      </c>
      <c r="K45" s="14">
        <v>12.3</v>
      </c>
      <c r="L45" s="14">
        <v>12.3</v>
      </c>
      <c r="M45" s="31">
        <v>11.05</v>
      </c>
      <c r="N45" s="48">
        <v>11.05</v>
      </c>
      <c r="O45" s="48">
        <v>11.05</v>
      </c>
      <c r="P45" s="48">
        <v>11.05</v>
      </c>
      <c r="Q45" s="48">
        <v>12.35</v>
      </c>
      <c r="R45" s="48">
        <v>12.35</v>
      </c>
      <c r="S45" s="48">
        <v>12.35</v>
      </c>
      <c r="T45" s="49"/>
      <c r="U45" s="24"/>
      <c r="V45" s="31"/>
      <c r="W45" s="31"/>
      <c r="X45" s="31"/>
      <c r="Y45" s="31"/>
      <c r="Z45" s="31"/>
    </row>
    <row r="46" spans="1:27" ht="12" customHeight="1">
      <c r="A46" s="13"/>
      <c r="B46" s="6"/>
      <c r="C46" s="4"/>
      <c r="D46" s="17" t="s">
        <v>25</v>
      </c>
      <c r="E46" s="18"/>
      <c r="F46" s="18">
        <v>28.42</v>
      </c>
      <c r="G46" s="18">
        <v>28.52</v>
      </c>
      <c r="H46" s="18">
        <v>28.39</v>
      </c>
      <c r="I46" s="18">
        <v>28.39</v>
      </c>
      <c r="J46" s="18">
        <v>28.39</v>
      </c>
      <c r="K46" s="18">
        <v>28.39</v>
      </c>
      <c r="L46" s="18">
        <v>28.39</v>
      </c>
      <c r="M46" s="28"/>
      <c r="N46" s="29"/>
      <c r="O46" s="29"/>
      <c r="P46" s="29"/>
      <c r="Q46" s="29">
        <v>18.3</v>
      </c>
      <c r="R46" s="29">
        <v>18.3</v>
      </c>
      <c r="S46" s="29">
        <v>18.3</v>
      </c>
      <c r="T46" s="30"/>
      <c r="U46" s="24"/>
      <c r="V46" s="31"/>
      <c r="W46" s="31"/>
      <c r="X46" s="31"/>
      <c r="Y46" s="31"/>
      <c r="Z46" s="31"/>
    </row>
    <row r="47" spans="1:27" ht="15.75" customHeight="1">
      <c r="A47" s="13"/>
      <c r="B47" s="14">
        <v>13</v>
      </c>
      <c r="C47" s="17" t="s">
        <v>81</v>
      </c>
      <c r="D47" s="17" t="s">
        <v>82</v>
      </c>
      <c r="E47" s="18">
        <v>494.85743453908401</v>
      </c>
      <c r="F47" s="18">
        <f t="shared" ref="F47:Z47" si="9">F43/F44</f>
        <v>649.99726027397264</v>
      </c>
      <c r="G47" s="18">
        <f t="shared" si="9"/>
        <v>515.84515068493158</v>
      </c>
      <c r="H47" s="18">
        <f t="shared" si="9"/>
        <v>575.54810958904113</v>
      </c>
      <c r="I47" s="18">
        <f t="shared" si="9"/>
        <v>609.28745205479458</v>
      </c>
      <c r="J47" s="18">
        <f t="shared" si="9"/>
        <v>694.40227397260264</v>
      </c>
      <c r="K47" s="18">
        <f t="shared" si="9"/>
        <v>720.48098630136985</v>
      </c>
      <c r="L47" s="18">
        <f t="shared" si="9"/>
        <v>715.11742465753423</v>
      </c>
      <c r="M47" s="19">
        <f t="shared" si="9"/>
        <v>546.39371428571428</v>
      </c>
      <c r="N47" s="19">
        <f t="shared" si="9"/>
        <v>440.63691428571434</v>
      </c>
      <c r="O47" s="19">
        <f t="shared" si="9"/>
        <v>503.43805714285708</v>
      </c>
      <c r="P47" s="19">
        <f t="shared" si="9"/>
        <v>508.94462857142855</v>
      </c>
      <c r="Q47" s="19">
        <f t="shared" si="9"/>
        <v>551.19822857142856</v>
      </c>
      <c r="R47" s="19">
        <f t="shared" si="9"/>
        <v>643.81091428571426</v>
      </c>
      <c r="S47" s="19">
        <f t="shared" si="9"/>
        <v>608.51737142857144</v>
      </c>
      <c r="T47" s="20">
        <f t="shared" si="9"/>
        <v>745.4215789473684</v>
      </c>
      <c r="U47" s="20">
        <f t="shared" si="9"/>
        <v>609.98536842105261</v>
      </c>
      <c r="V47" s="20">
        <f t="shared" si="9"/>
        <v>668.46310526315801</v>
      </c>
      <c r="W47" s="20">
        <f t="shared" si="9"/>
        <v>729.6027894736842</v>
      </c>
      <c r="X47" s="20">
        <f t="shared" si="9"/>
        <v>826.30078947368418</v>
      </c>
      <c r="Y47" s="20">
        <f t="shared" si="9"/>
        <v>791.0981578947368</v>
      </c>
      <c r="Z47" s="19">
        <f t="shared" si="9"/>
        <v>813.30094736842102</v>
      </c>
    </row>
    <row r="48" spans="1:27" ht="14.25" customHeight="1">
      <c r="A48" s="13"/>
      <c r="B48" s="4" t="s">
        <v>83</v>
      </c>
      <c r="C48" s="4"/>
      <c r="D48" s="4"/>
      <c r="E48" s="18">
        <v>173552.13</v>
      </c>
      <c r="F48" s="6"/>
      <c r="G48" s="6"/>
      <c r="H48" s="6"/>
      <c r="I48" s="6"/>
      <c r="J48" s="6"/>
      <c r="K48" s="6"/>
      <c r="L48" s="6"/>
      <c r="M48" s="31"/>
      <c r="N48" s="48"/>
      <c r="O48" s="48"/>
      <c r="P48" s="48"/>
      <c r="Q48" s="48"/>
      <c r="R48" s="48"/>
      <c r="S48" s="48"/>
      <c r="T48" s="49"/>
      <c r="U48" s="50"/>
      <c r="V48" s="50"/>
      <c r="W48" s="50"/>
      <c r="X48" s="50"/>
      <c r="Y48" s="50"/>
      <c r="Z48" s="50"/>
    </row>
    <row r="49" spans="1:26" ht="26.25" customHeight="1">
      <c r="A49" s="13"/>
      <c r="B49" s="17">
        <v>14</v>
      </c>
      <c r="C49" s="17" t="s">
        <v>84</v>
      </c>
      <c r="D49" s="4" t="s">
        <v>85</v>
      </c>
      <c r="E49" s="18">
        <v>172</v>
      </c>
      <c r="F49" s="6">
        <v>172</v>
      </c>
      <c r="G49" s="6"/>
      <c r="H49" s="6"/>
      <c r="I49" s="6"/>
      <c r="J49" s="6"/>
      <c r="K49" s="6"/>
      <c r="L49" s="6"/>
      <c r="M49" s="5">
        <v>66</v>
      </c>
      <c r="N49" s="5"/>
      <c r="O49" s="5"/>
      <c r="P49" s="5"/>
      <c r="Q49" s="5"/>
      <c r="R49" s="5"/>
      <c r="S49" s="5"/>
      <c r="T49" s="5">
        <v>106</v>
      </c>
      <c r="U49" s="5"/>
      <c r="V49" s="5"/>
      <c r="W49" s="5"/>
      <c r="X49" s="5"/>
      <c r="Y49" s="5"/>
      <c r="Z49" s="5"/>
    </row>
    <row r="50" spans="1:26" ht="23.25" customHeight="1">
      <c r="A50" s="13"/>
      <c r="B50" s="17"/>
      <c r="C50" s="21" t="s">
        <v>86</v>
      </c>
      <c r="D50" s="4"/>
      <c r="E50" s="18">
        <v>159</v>
      </c>
      <c r="F50" s="6">
        <v>159</v>
      </c>
      <c r="G50" s="6"/>
      <c r="H50" s="6"/>
      <c r="I50" s="6"/>
      <c r="J50" s="6"/>
      <c r="K50" s="6"/>
      <c r="L50" s="6"/>
      <c r="M50" s="5">
        <v>60</v>
      </c>
      <c r="N50" s="5"/>
      <c r="O50" s="5"/>
      <c r="P50" s="5"/>
      <c r="Q50" s="5"/>
      <c r="R50" s="5"/>
      <c r="S50" s="5"/>
      <c r="T50" s="5">
        <v>99</v>
      </c>
      <c r="U50" s="5"/>
      <c r="V50" s="5"/>
      <c r="W50" s="5"/>
      <c r="X50" s="5"/>
      <c r="Y50" s="5"/>
      <c r="Z50" s="5"/>
    </row>
    <row r="51" spans="1:26" ht="27" customHeight="1">
      <c r="A51" s="13"/>
      <c r="B51" s="17"/>
      <c r="C51" s="21" t="s">
        <v>87</v>
      </c>
      <c r="D51" s="4"/>
      <c r="E51" s="51">
        <v>13</v>
      </c>
      <c r="F51" s="6">
        <v>13</v>
      </c>
      <c r="G51" s="6"/>
      <c r="H51" s="6"/>
      <c r="I51" s="6"/>
      <c r="J51" s="6"/>
      <c r="K51" s="6"/>
      <c r="L51" s="6"/>
      <c r="M51" s="5">
        <v>6</v>
      </c>
      <c r="N51" s="5"/>
      <c r="O51" s="5"/>
      <c r="P51" s="5"/>
      <c r="Q51" s="5"/>
      <c r="R51" s="5"/>
      <c r="S51" s="5"/>
      <c r="T51" s="5">
        <v>7</v>
      </c>
      <c r="U51" s="5"/>
      <c r="V51" s="5"/>
      <c r="W51" s="5"/>
      <c r="X51" s="5"/>
      <c r="Y51" s="5"/>
      <c r="Z51" s="5"/>
    </row>
    <row r="52" spans="1:26" ht="36" customHeight="1">
      <c r="A52" s="13"/>
      <c r="B52" s="17">
        <v>15</v>
      </c>
      <c r="C52" s="17" t="s">
        <v>88</v>
      </c>
      <c r="D52" s="4" t="s">
        <v>89</v>
      </c>
      <c r="E52" s="51">
        <f>(E18+E19+E31+E32)/E49*100</f>
        <v>78590.69767441861</v>
      </c>
      <c r="F52" s="6">
        <v>79614.33</v>
      </c>
      <c r="G52" s="6"/>
      <c r="H52" s="6"/>
      <c r="I52" s="6"/>
      <c r="J52" s="6"/>
      <c r="K52" s="6"/>
      <c r="L52" s="6"/>
      <c r="M52" s="3">
        <v>79614.33</v>
      </c>
      <c r="N52" s="3"/>
      <c r="O52" s="3"/>
      <c r="P52" s="3"/>
      <c r="Q52" s="3"/>
      <c r="R52" s="3"/>
      <c r="S52" s="3"/>
      <c r="T52" s="2">
        <v>79614.33</v>
      </c>
      <c r="U52" s="2"/>
      <c r="V52" s="2"/>
      <c r="W52" s="2"/>
      <c r="X52" s="2"/>
      <c r="Y52" s="2"/>
      <c r="Z52" s="2"/>
    </row>
    <row r="53" spans="1:26" ht="24.75" customHeight="1">
      <c r="A53" s="13"/>
      <c r="B53" s="52"/>
      <c r="C53" s="21" t="s">
        <v>86</v>
      </c>
      <c r="D53" s="4"/>
      <c r="E53" s="51">
        <f>(E19+E18)/E50*100</f>
        <v>75206.402515723268</v>
      </c>
      <c r="F53" s="6">
        <v>74363.77</v>
      </c>
      <c r="G53" s="6"/>
      <c r="H53" s="6"/>
      <c r="I53" s="6"/>
      <c r="J53" s="6"/>
      <c r="K53" s="6"/>
      <c r="L53" s="6"/>
      <c r="M53" s="3">
        <v>74363.77</v>
      </c>
      <c r="N53" s="3"/>
      <c r="O53" s="3"/>
      <c r="P53" s="3"/>
      <c r="Q53" s="3"/>
      <c r="R53" s="3"/>
      <c r="S53" s="3"/>
      <c r="T53" s="2">
        <v>74363.77</v>
      </c>
      <c r="U53" s="2"/>
      <c r="V53" s="2"/>
      <c r="W53" s="2"/>
      <c r="X53" s="2"/>
      <c r="Y53" s="2"/>
      <c r="Z53" s="2"/>
    </row>
    <row r="54" spans="1:26" ht="27" customHeight="1">
      <c r="A54" s="13"/>
      <c r="B54" s="52"/>
      <c r="C54" s="21" t="s">
        <v>87</v>
      </c>
      <c r="D54" s="4"/>
      <c r="E54" s="51">
        <f>(E31+E32)/E51*100</f>
        <v>119983.23076923077</v>
      </c>
      <c r="F54" s="6">
        <v>143832.76</v>
      </c>
      <c r="G54" s="6"/>
      <c r="H54" s="6"/>
      <c r="I54" s="6"/>
      <c r="J54" s="6"/>
      <c r="K54" s="6"/>
      <c r="L54" s="6"/>
      <c r="M54" s="3">
        <v>143832.76</v>
      </c>
      <c r="N54" s="3"/>
      <c r="O54" s="3"/>
      <c r="P54" s="3"/>
      <c r="Q54" s="3"/>
      <c r="R54" s="3"/>
      <c r="S54" s="3"/>
      <c r="T54" s="2">
        <v>143832.76</v>
      </c>
      <c r="U54" s="2"/>
      <c r="V54" s="2"/>
      <c r="W54" s="2"/>
      <c r="X54" s="2"/>
      <c r="Y54" s="2"/>
      <c r="Z54" s="2"/>
    </row>
    <row r="55" spans="1:26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</row>
  </sheetData>
  <mergeCells count="37">
    <mergeCell ref="D52:D54"/>
    <mergeCell ref="F52:L52"/>
    <mergeCell ref="M52:S52"/>
    <mergeCell ref="T52:Z52"/>
    <mergeCell ref="F53:L53"/>
    <mergeCell ref="M53:S53"/>
    <mergeCell ref="T53:Z53"/>
    <mergeCell ref="F54:L54"/>
    <mergeCell ref="M54:S54"/>
    <mergeCell ref="T54:Z54"/>
    <mergeCell ref="D49:D51"/>
    <mergeCell ref="F49:L49"/>
    <mergeCell ref="M49:S49"/>
    <mergeCell ref="T49:Z49"/>
    <mergeCell ref="F50:L50"/>
    <mergeCell ref="M50:S50"/>
    <mergeCell ref="T50:Z50"/>
    <mergeCell ref="F51:L51"/>
    <mergeCell ref="M51:S51"/>
    <mergeCell ref="T51:Z51"/>
    <mergeCell ref="M9:S9"/>
    <mergeCell ref="T9:Z9"/>
    <mergeCell ref="B45:B46"/>
    <mergeCell ref="C45:C46"/>
    <mergeCell ref="B48:D48"/>
    <mergeCell ref="F48:L48"/>
    <mergeCell ref="C7:H7"/>
    <mergeCell ref="B9:B10"/>
    <mergeCell ref="C9:C10"/>
    <mergeCell ref="D9:D10"/>
    <mergeCell ref="E9:E10"/>
    <mergeCell ref="F9:L9"/>
    <mergeCell ref="H1:L1"/>
    <mergeCell ref="H3:L3"/>
    <mergeCell ref="H4:L4"/>
    <mergeCell ref="B5:L5"/>
    <mergeCell ref="B6:L6"/>
  </mergeCells>
  <pageMargins left="0.78749999999999998" right="0.165277777777778" top="0.78749999999999998" bottom="0.78749999999999998" header="0.51180555555555496" footer="0.51180555555555496"/>
  <pageSetup paperSize="0" scale="0" orientation="portrait" usePrinterDefaults="0" useFirstPageNumber="1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4"/>
  <sheetViews>
    <sheetView tabSelected="1" topLeftCell="A7" workbookViewId="0">
      <selection activeCell="C49" sqref="C49"/>
    </sheetView>
  </sheetViews>
  <sheetFormatPr defaultRowHeight="12.75"/>
  <cols>
    <col min="1" max="1" width="11.5703125"/>
    <col min="2" max="2" width="7.85546875"/>
    <col min="3" max="3" width="23.28515625"/>
    <col min="4" max="4" width="10.7109375"/>
    <col min="5" max="5" width="12.5703125"/>
    <col min="6" max="6" width="13"/>
    <col min="7" max="1025" width="11.5703125"/>
  </cols>
  <sheetData>
    <row r="1" spans="2:6">
      <c r="B1" s="10"/>
      <c r="C1" s="10"/>
      <c r="D1" s="10"/>
      <c r="E1" s="10"/>
      <c r="F1" s="10"/>
    </row>
    <row r="2" spans="2:6" hidden="1">
      <c r="B2" s="10"/>
      <c r="C2" s="10"/>
      <c r="D2" s="10"/>
      <c r="E2" s="10"/>
      <c r="F2" s="10"/>
    </row>
    <row r="3" spans="2:6">
      <c r="B3" s="10"/>
      <c r="C3" s="10"/>
      <c r="D3" s="10"/>
      <c r="E3" s="13" t="s">
        <v>90</v>
      </c>
      <c r="F3" s="10"/>
    </row>
    <row r="4" spans="2:6" ht="7.5" customHeight="1">
      <c r="B4" s="10"/>
      <c r="C4" s="10"/>
      <c r="D4" s="10"/>
      <c r="E4" s="10"/>
      <c r="F4" s="10"/>
    </row>
    <row r="5" spans="2:6" ht="12.75" customHeight="1">
      <c r="B5" s="8" t="s">
        <v>91</v>
      </c>
      <c r="C5" s="8"/>
      <c r="D5" s="8"/>
      <c r="E5" s="8"/>
      <c r="F5" s="8"/>
    </row>
    <row r="6" spans="2:6" ht="21.4" customHeight="1">
      <c r="B6" s="8" t="s">
        <v>92</v>
      </c>
      <c r="C6" s="8"/>
      <c r="D6" s="8"/>
      <c r="E6" s="8"/>
      <c r="F6" s="8"/>
    </row>
    <row r="7" spans="2:6">
      <c r="B7" s="1"/>
      <c r="C7" s="1"/>
      <c r="D7" s="1"/>
      <c r="E7" s="1"/>
      <c r="F7" s="1"/>
    </row>
    <row r="8" spans="2:6">
      <c r="B8" s="10"/>
      <c r="C8" s="10"/>
      <c r="D8" s="10"/>
      <c r="E8" s="12"/>
      <c r="F8" s="10"/>
    </row>
    <row r="9" spans="2:6" ht="12.75" customHeight="1">
      <c r="B9" s="6" t="s">
        <v>3</v>
      </c>
      <c r="C9" s="6" t="s">
        <v>93</v>
      </c>
      <c r="D9" s="6" t="s">
        <v>94</v>
      </c>
      <c r="E9" s="6" t="s">
        <v>11</v>
      </c>
      <c r="F9" s="6" t="s">
        <v>6</v>
      </c>
    </row>
    <row r="10" spans="2:6" ht="32.85" customHeight="1">
      <c r="B10" s="6"/>
      <c r="C10" s="6"/>
      <c r="D10" s="6"/>
      <c r="E10" s="6"/>
      <c r="F10" s="6"/>
    </row>
    <row r="11" spans="2:6" ht="33.75">
      <c r="B11" s="14">
        <v>1</v>
      </c>
      <c r="C11" s="17" t="s">
        <v>24</v>
      </c>
      <c r="D11" s="17" t="s">
        <v>95</v>
      </c>
      <c r="E11" s="18">
        <f>E12+E17+E21+E22+E24</f>
        <v>81144.740000000005</v>
      </c>
      <c r="F11" s="18">
        <v>173552.13</v>
      </c>
    </row>
    <row r="12" spans="2:6" ht="22.5">
      <c r="B12" s="14">
        <v>1</v>
      </c>
      <c r="C12" s="17" t="s">
        <v>26</v>
      </c>
      <c r="D12" s="17" t="s">
        <v>95</v>
      </c>
      <c r="E12" s="18">
        <f>E13+E14+E15+E16</f>
        <v>6417.7800000000007</v>
      </c>
      <c r="F12" s="18">
        <v>13848.9</v>
      </c>
    </row>
    <row r="13" spans="2:6">
      <c r="B13" s="21" t="s">
        <v>27</v>
      </c>
      <c r="C13" s="21" t="s">
        <v>28</v>
      </c>
      <c r="D13" s="21" t="s">
        <v>95</v>
      </c>
      <c r="E13" s="23">
        <v>288</v>
      </c>
      <c r="F13" s="18">
        <v>405.29</v>
      </c>
    </row>
    <row r="14" spans="2:6">
      <c r="B14" s="21" t="s">
        <v>29</v>
      </c>
      <c r="C14" s="21" t="s">
        <v>30</v>
      </c>
      <c r="D14" s="21" t="s">
        <v>95</v>
      </c>
      <c r="E14" s="23">
        <v>248.21</v>
      </c>
      <c r="F14" s="18">
        <v>576.45000000000005</v>
      </c>
    </row>
    <row r="15" spans="2:6">
      <c r="B15" s="21" t="s">
        <v>31</v>
      </c>
      <c r="C15" s="21" t="s">
        <v>32</v>
      </c>
      <c r="D15" s="21" t="s">
        <v>95</v>
      </c>
      <c r="E15" s="23">
        <v>2682.17</v>
      </c>
      <c r="F15" s="18">
        <v>4358.8500000000004</v>
      </c>
    </row>
    <row r="16" spans="2:6">
      <c r="B16" s="21" t="s">
        <v>33</v>
      </c>
      <c r="C16" s="21" t="s">
        <v>34</v>
      </c>
      <c r="D16" s="21" t="s">
        <v>95</v>
      </c>
      <c r="E16" s="23">
        <v>3199.4</v>
      </c>
      <c r="F16" s="18">
        <v>8508.31</v>
      </c>
    </row>
    <row r="17" spans="2:6" ht="22.5">
      <c r="B17" s="14">
        <v>2</v>
      </c>
      <c r="C17" s="17" t="s">
        <v>35</v>
      </c>
      <c r="D17" s="17" t="s">
        <v>95</v>
      </c>
      <c r="E17" s="18">
        <f>E18+E19</f>
        <v>66605.539999999994</v>
      </c>
      <c r="F17" s="18">
        <v>119674.22</v>
      </c>
    </row>
    <row r="18" spans="2:6">
      <c r="B18" s="21" t="s">
        <v>36</v>
      </c>
      <c r="C18" s="21" t="s">
        <v>37</v>
      </c>
      <c r="D18" s="21" t="s">
        <v>95</v>
      </c>
      <c r="E18" s="23">
        <v>60605.59</v>
      </c>
      <c r="F18" s="18">
        <v>108292.78</v>
      </c>
    </row>
    <row r="19" spans="2:6" ht="22.5">
      <c r="B19" s="21" t="s">
        <v>38</v>
      </c>
      <c r="C19" s="21" t="s">
        <v>39</v>
      </c>
      <c r="D19" s="21" t="s">
        <v>95</v>
      </c>
      <c r="E19" s="23">
        <v>5999.95</v>
      </c>
      <c r="F19" s="18">
        <v>11285.4</v>
      </c>
    </row>
    <row r="20" spans="2:6" ht="36.6" customHeight="1">
      <c r="B20" s="21"/>
      <c r="C20" s="21" t="s">
        <v>40</v>
      </c>
      <c r="D20" s="21"/>
      <c r="E20" s="23"/>
      <c r="F20" s="18">
        <v>96.04</v>
      </c>
    </row>
    <row r="21" spans="2:6">
      <c r="B21" s="14">
        <v>3</v>
      </c>
      <c r="C21" s="17" t="s">
        <v>41</v>
      </c>
      <c r="D21" s="17" t="s">
        <v>95</v>
      </c>
      <c r="E21" s="35">
        <v>3815.71</v>
      </c>
      <c r="F21" s="18">
        <v>33866.019999999997</v>
      </c>
    </row>
    <row r="22" spans="2:6">
      <c r="B22" s="14">
        <v>4</v>
      </c>
      <c r="C22" s="17" t="s">
        <v>42</v>
      </c>
      <c r="D22" s="17" t="s">
        <v>95</v>
      </c>
      <c r="E22" s="18">
        <f>E23</f>
        <v>3350</v>
      </c>
      <c r="F22" s="18">
        <v>3898.25</v>
      </c>
    </row>
    <row r="23" spans="2:6" ht="33.75">
      <c r="B23" s="14"/>
      <c r="C23" s="17" t="s">
        <v>43</v>
      </c>
      <c r="D23" s="17" t="s">
        <v>95</v>
      </c>
      <c r="E23" s="18">
        <v>3350</v>
      </c>
      <c r="F23" s="18">
        <v>3898.25</v>
      </c>
    </row>
    <row r="24" spans="2:6">
      <c r="B24" s="14">
        <v>5</v>
      </c>
      <c r="C24" s="17" t="s">
        <v>44</v>
      </c>
      <c r="D24" s="17" t="s">
        <v>95</v>
      </c>
      <c r="E24" s="18">
        <f>E25+E26+E27+E28</f>
        <v>955.71</v>
      </c>
      <c r="F24" s="18">
        <v>2264.7399999999998</v>
      </c>
    </row>
    <row r="25" spans="2:6">
      <c r="B25" s="21" t="s">
        <v>45</v>
      </c>
      <c r="C25" s="21" t="s">
        <v>46</v>
      </c>
      <c r="D25" s="21" t="s">
        <v>95</v>
      </c>
      <c r="E25" s="23">
        <v>317.5</v>
      </c>
      <c r="F25" s="18">
        <v>594.42999999999995</v>
      </c>
    </row>
    <row r="26" spans="2:6">
      <c r="B26" s="21" t="s">
        <v>47</v>
      </c>
      <c r="C26" s="21" t="s">
        <v>48</v>
      </c>
      <c r="D26" s="21" t="s">
        <v>95</v>
      </c>
      <c r="E26" s="23">
        <v>29.67</v>
      </c>
      <c r="F26" s="18">
        <v>645.35</v>
      </c>
    </row>
    <row r="27" spans="2:6">
      <c r="B27" s="21" t="s">
        <v>49</v>
      </c>
      <c r="C27" s="21" t="s">
        <v>50</v>
      </c>
      <c r="D27" s="21" t="s">
        <v>95</v>
      </c>
      <c r="E27" s="23">
        <v>227.04</v>
      </c>
      <c r="F27" s="18">
        <v>802.21</v>
      </c>
    </row>
    <row r="28" spans="2:6">
      <c r="B28" s="21" t="s">
        <v>51</v>
      </c>
      <c r="C28" s="21" t="s">
        <v>52</v>
      </c>
      <c r="D28" s="21" t="s">
        <v>95</v>
      </c>
      <c r="E28" s="23">
        <v>381.5</v>
      </c>
      <c r="F28" s="18">
        <v>222.75</v>
      </c>
    </row>
    <row r="29" spans="2:6">
      <c r="B29" s="14">
        <v>6</v>
      </c>
      <c r="C29" s="17" t="s">
        <v>53</v>
      </c>
      <c r="D29" s="17" t="s">
        <v>95</v>
      </c>
      <c r="E29" s="18">
        <f>E30</f>
        <v>12997</v>
      </c>
      <c r="F29" s="18">
        <v>26121.54</v>
      </c>
    </row>
    <row r="30" spans="2:6" ht="22.5">
      <c r="B30" s="14">
        <v>7</v>
      </c>
      <c r="C30" s="17" t="s">
        <v>54</v>
      </c>
      <c r="D30" s="17" t="s">
        <v>95</v>
      </c>
      <c r="E30" s="18">
        <f>E31+E32+E33+E34+E35+E33+E34+E35+E39+E40</f>
        <v>12997</v>
      </c>
      <c r="F30" s="18">
        <v>26121.54</v>
      </c>
    </row>
    <row r="31" spans="2:6" ht="22.5">
      <c r="B31" s="21" t="s">
        <v>55</v>
      </c>
      <c r="C31" s="21" t="s">
        <v>56</v>
      </c>
      <c r="D31" s="21" t="s">
        <v>95</v>
      </c>
      <c r="E31" s="23">
        <v>9632.2199999999993</v>
      </c>
      <c r="F31" s="18">
        <v>14189.04</v>
      </c>
    </row>
    <row r="32" spans="2:6" ht="22.5">
      <c r="B32" s="21" t="s">
        <v>57</v>
      </c>
      <c r="C32" s="21" t="s">
        <v>39</v>
      </c>
      <c r="D32" s="21" t="s">
        <v>95</v>
      </c>
      <c r="E32" s="23">
        <v>953.59</v>
      </c>
      <c r="F32" s="18">
        <v>1408.78</v>
      </c>
    </row>
    <row r="33" spans="2:6">
      <c r="B33" s="21" t="s">
        <v>58</v>
      </c>
      <c r="C33" s="21" t="s">
        <v>59</v>
      </c>
      <c r="D33" s="21" t="s">
        <v>95</v>
      </c>
      <c r="E33" s="23">
        <v>593.1</v>
      </c>
      <c r="F33" s="18">
        <v>1106.28</v>
      </c>
    </row>
    <row r="34" spans="2:6">
      <c r="B34" s="21" t="s">
        <v>60</v>
      </c>
      <c r="C34" s="21" t="s">
        <v>61</v>
      </c>
      <c r="D34" s="21" t="s">
        <v>95</v>
      </c>
      <c r="E34" s="23">
        <v>275.33</v>
      </c>
      <c r="F34" s="18">
        <v>320.58</v>
      </c>
    </row>
    <row r="35" spans="2:6" ht="22.5">
      <c r="B35" s="21" t="s">
        <v>62</v>
      </c>
      <c r="C35" s="21" t="s">
        <v>63</v>
      </c>
      <c r="D35" s="21" t="s">
        <v>95</v>
      </c>
      <c r="E35" s="23">
        <v>66.58</v>
      </c>
      <c r="F35" s="18">
        <v>137.63999999999999</v>
      </c>
    </row>
    <row r="36" spans="2:6">
      <c r="B36" s="21" t="s">
        <v>64</v>
      </c>
      <c r="C36" s="21" t="s">
        <v>65</v>
      </c>
      <c r="D36" s="21" t="s">
        <v>95</v>
      </c>
      <c r="E36" s="23">
        <v>161.88</v>
      </c>
      <c r="F36" s="18">
        <v>287.69</v>
      </c>
    </row>
    <row r="37" spans="2:6">
      <c r="B37" s="21" t="s">
        <v>66</v>
      </c>
      <c r="C37" s="21" t="s">
        <v>67</v>
      </c>
      <c r="D37" s="21" t="s">
        <v>95</v>
      </c>
      <c r="E37" s="23">
        <v>85.1</v>
      </c>
      <c r="F37" s="18">
        <v>93.87</v>
      </c>
    </row>
    <row r="38" spans="2:6">
      <c r="B38" s="21" t="s">
        <v>68</v>
      </c>
      <c r="C38" s="21" t="s">
        <v>69</v>
      </c>
      <c r="D38" s="21" t="s">
        <v>95</v>
      </c>
      <c r="E38" s="23">
        <v>3050.64</v>
      </c>
      <c r="F38" s="18">
        <v>7559.62</v>
      </c>
    </row>
    <row r="39" spans="2:6">
      <c r="B39" s="21" t="s">
        <v>70</v>
      </c>
      <c r="C39" s="21" t="s">
        <v>71</v>
      </c>
      <c r="D39" s="21" t="s">
        <v>95</v>
      </c>
      <c r="E39" s="23">
        <v>507.69</v>
      </c>
      <c r="F39" s="18">
        <v>999.54</v>
      </c>
    </row>
    <row r="40" spans="2:6">
      <c r="B40" s="21" t="s">
        <v>72</v>
      </c>
      <c r="C40" s="21" t="s">
        <v>73</v>
      </c>
      <c r="D40" s="21" t="s">
        <v>95</v>
      </c>
      <c r="E40" s="23">
        <v>33.479999999999997</v>
      </c>
      <c r="F40" s="18">
        <v>18.5</v>
      </c>
    </row>
    <row r="41" spans="2:6">
      <c r="B41" s="14">
        <v>8</v>
      </c>
      <c r="C41" s="17" t="s">
        <v>74</v>
      </c>
      <c r="D41" s="17" t="s">
        <v>95</v>
      </c>
      <c r="E41" s="18">
        <f>E11+E30</f>
        <v>94141.74</v>
      </c>
      <c r="F41" s="18">
        <v>199673.67</v>
      </c>
    </row>
    <row r="42" spans="2:6">
      <c r="B42" s="14">
        <v>9</v>
      </c>
      <c r="C42" s="17" t="s">
        <v>75</v>
      </c>
      <c r="D42" s="17" t="s">
        <v>95</v>
      </c>
      <c r="E42" s="45"/>
      <c r="F42" s="18">
        <v>-20322.490000000002</v>
      </c>
    </row>
    <row r="43" spans="2:6">
      <c r="B43" s="14">
        <v>10</v>
      </c>
      <c r="C43" s="17" t="s">
        <v>76</v>
      </c>
      <c r="D43" s="17" t="s">
        <v>25</v>
      </c>
      <c r="E43" s="18">
        <f>E41+E42</f>
        <v>94141.74</v>
      </c>
      <c r="F43" s="18">
        <v>179351.18</v>
      </c>
    </row>
    <row r="44" spans="2:6">
      <c r="B44" s="14">
        <v>11</v>
      </c>
      <c r="C44" s="17" t="s">
        <v>77</v>
      </c>
      <c r="D44" s="17" t="s">
        <v>25</v>
      </c>
      <c r="E44" s="14">
        <v>182.5</v>
      </c>
      <c r="F44" s="18">
        <v>362.43</v>
      </c>
    </row>
    <row r="45" spans="2:6" ht="12.75" customHeight="1">
      <c r="B45" s="6">
        <v>12</v>
      </c>
      <c r="C45" s="4" t="s">
        <v>79</v>
      </c>
      <c r="D45" s="17" t="s">
        <v>80</v>
      </c>
      <c r="E45" s="14">
        <v>12.4</v>
      </c>
      <c r="F45" s="18"/>
    </row>
    <row r="46" spans="2:6">
      <c r="B46" s="6"/>
      <c r="C46" s="4"/>
      <c r="D46" s="17" t="s">
        <v>25</v>
      </c>
      <c r="E46" s="18">
        <v>28.52</v>
      </c>
      <c r="F46" s="18"/>
    </row>
    <row r="47" spans="2:6">
      <c r="B47" s="14">
        <v>13</v>
      </c>
      <c r="C47" s="17" t="s">
        <v>81</v>
      </c>
      <c r="D47" s="17" t="s">
        <v>82</v>
      </c>
      <c r="E47" s="18">
        <f>E43/E44</f>
        <v>515.84515068493158</v>
      </c>
      <c r="F47" s="18">
        <v>494.85743453908401</v>
      </c>
    </row>
    <row r="48" spans="2:6" ht="13.9" customHeight="1">
      <c r="B48" s="4" t="s">
        <v>83</v>
      </c>
      <c r="C48" s="4"/>
      <c r="D48" s="4"/>
      <c r="E48" s="14"/>
      <c r="F48" s="18">
        <v>173552.13</v>
      </c>
    </row>
    <row r="49" spans="2:6" ht="13.9" customHeight="1">
      <c r="B49" s="17">
        <v>14</v>
      </c>
      <c r="C49" s="17" t="s">
        <v>84</v>
      </c>
      <c r="D49" s="4" t="s">
        <v>85</v>
      </c>
      <c r="E49" s="14"/>
      <c r="F49" s="18">
        <v>172</v>
      </c>
    </row>
    <row r="50" spans="2:6">
      <c r="B50" s="17"/>
      <c r="C50" s="21" t="s">
        <v>86</v>
      </c>
      <c r="D50" s="4"/>
      <c r="E50" s="14"/>
      <c r="F50" s="18">
        <v>159</v>
      </c>
    </row>
    <row r="51" spans="2:6">
      <c r="B51" s="17"/>
      <c r="C51" s="21" t="s">
        <v>87</v>
      </c>
      <c r="D51" s="4"/>
      <c r="E51" s="14"/>
      <c r="F51" s="51">
        <v>13</v>
      </c>
    </row>
    <row r="52" spans="2:6" ht="21.4" customHeight="1">
      <c r="B52" s="17">
        <v>15</v>
      </c>
      <c r="C52" s="17" t="s">
        <v>88</v>
      </c>
      <c r="D52" s="4" t="s">
        <v>89</v>
      </c>
      <c r="E52" s="14"/>
      <c r="F52" s="51">
        <f>(F18+F19+F31+F32)/F49*100</f>
        <v>78590.69767441861</v>
      </c>
    </row>
    <row r="53" spans="2:6">
      <c r="B53" s="52"/>
      <c r="C53" s="21" t="s">
        <v>86</v>
      </c>
      <c r="D53" s="4"/>
      <c r="E53" s="14"/>
      <c r="F53" s="51">
        <f>(F19+F18)/F50*100</f>
        <v>75206.402515723268</v>
      </c>
    </row>
    <row r="54" spans="2:6">
      <c r="B54" s="52"/>
      <c r="C54" s="21" t="s">
        <v>87</v>
      </c>
      <c r="D54" s="4"/>
      <c r="E54" s="14"/>
      <c r="F54" s="51">
        <f>(F31+F32)/F51*100</f>
        <v>119983.23076923077</v>
      </c>
    </row>
  </sheetData>
  <mergeCells count="13">
    <mergeCell ref="B45:B46"/>
    <mergeCell ref="C45:C46"/>
    <mergeCell ref="B48:D48"/>
    <mergeCell ref="D49:D51"/>
    <mergeCell ref="D52:D54"/>
    <mergeCell ref="B5:F5"/>
    <mergeCell ref="B6:F6"/>
    <mergeCell ref="B7:F7"/>
    <mergeCell ref="B9:B10"/>
    <mergeCell ref="C9:C10"/>
    <mergeCell ref="D9:D10"/>
    <mergeCell ref="E9:E10"/>
    <mergeCell ref="F9:F10"/>
  </mergeCells>
  <pageMargins left="0.78749999999999998" right="0.165277777777778" top="0.78749999999999998" bottom="0.78749999999999998" header="0.51180555555555496" footer="0.511805555555554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RowHeight="12.75"/>
  <cols>
    <col min="1" max="1025" width="11.5703125"/>
  </cols>
  <sheetData/>
  <pageMargins left="0.78749999999999998" right="0.165277777777778" top="0.78749999999999998" bottom="0.78749999999999998" header="0.51180555555555496" footer="0.5118055555555549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2901</TotalTime>
  <Application>LibreOffice/4.2.1.1$Windows_x86 LibreOffice_project/d7dbbd7842e6a58b0f521599204e827654e1fb8b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№1</vt:lpstr>
      <vt:lpstr>приложение№2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15</cp:revision>
  <cp:lastPrinted>2016-05-03T17:18:52Z</cp:lastPrinted>
  <dcterms:created xsi:type="dcterms:W3CDTF">2009-04-16T11:32:48Z</dcterms:created>
  <dcterms:modified xsi:type="dcterms:W3CDTF">2016-05-04T10:25:43Z</dcterms:modified>
  <dc:language>ru-RU</dc:language>
</cp:coreProperties>
</file>